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72" windowWidth="19092" windowHeight="8688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1210" i="1"/>
  <c r="B1209"/>
  <c r="B1208"/>
  <c r="G559"/>
  <c r="B617"/>
  <c r="G142"/>
  <c r="F142"/>
  <c r="E142"/>
  <c r="D142"/>
  <c r="C142"/>
  <c r="B142"/>
  <c r="C617"/>
  <c r="C598"/>
  <c r="B598"/>
  <c r="H871"/>
  <c r="G916"/>
  <c r="D1433"/>
  <c r="C1433"/>
  <c r="B1433"/>
  <c r="B1339"/>
  <c r="B1338"/>
  <c r="B1337"/>
  <c r="B1336"/>
  <c r="B1342"/>
  <c r="B1341"/>
  <c r="B1340"/>
  <c r="B1335"/>
  <c r="B1334"/>
  <c r="B1333"/>
  <c r="B1332"/>
  <c r="B1331"/>
  <c r="B1330"/>
  <c r="B1329"/>
  <c r="B1328"/>
  <c r="B1327"/>
  <c r="B1326"/>
  <c r="B1325"/>
  <c r="B1324"/>
  <c r="B1323"/>
  <c r="B1322"/>
  <c r="B1321"/>
  <c r="E1319"/>
  <c r="D1319"/>
  <c r="C1319"/>
  <c r="F1190"/>
  <c r="B1192"/>
  <c r="B1213"/>
  <c r="B1212"/>
  <c r="B1211"/>
  <c r="B1207"/>
  <c r="B1206"/>
  <c r="B1205"/>
  <c r="B1204"/>
  <c r="B1203"/>
  <c r="B1202"/>
  <c r="B1201"/>
  <c r="B1200"/>
  <c r="B1199"/>
  <c r="B1198"/>
  <c r="B1197"/>
  <c r="B1196"/>
  <c r="B1195"/>
  <c r="B1194"/>
  <c r="B1193"/>
  <c r="E1190"/>
  <c r="D1190"/>
  <c r="C1190"/>
  <c r="B1085"/>
  <c r="B1084"/>
  <c r="B1083"/>
  <c r="B1082"/>
  <c r="B1081"/>
  <c r="B1080"/>
  <c r="B1079"/>
  <c r="B1078"/>
  <c r="B1077"/>
  <c r="B1076"/>
  <c r="B1075"/>
  <c r="B1074"/>
  <c r="B1073"/>
  <c r="B1072"/>
  <c r="B1071"/>
  <c r="B1070"/>
  <c r="B1069"/>
  <c r="B1068"/>
  <c r="B1067"/>
  <c r="B1066"/>
  <c r="B1065"/>
  <c r="B1064"/>
  <c r="C1062"/>
  <c r="D1062"/>
  <c r="D891"/>
  <c r="H878"/>
  <c r="H876"/>
  <c r="H873"/>
  <c r="H863"/>
  <c r="H861"/>
  <c r="H858"/>
  <c r="I842"/>
  <c r="I841"/>
  <c r="I832"/>
  <c r="I831"/>
  <c r="I823"/>
  <c r="I822"/>
  <c r="B523"/>
  <c r="D528"/>
  <c r="C528"/>
  <c r="C526" s="1"/>
  <c r="C514" s="1"/>
  <c r="B528"/>
  <c r="B516"/>
  <c r="E526"/>
  <c r="E514" s="1"/>
  <c r="D526"/>
  <c r="D514" s="1"/>
  <c r="B526"/>
  <c r="D1465"/>
  <c r="C1465"/>
  <c r="B1465"/>
  <c r="N747"/>
  <c r="M747"/>
  <c r="L747"/>
  <c r="N728"/>
  <c r="M728"/>
  <c r="L728"/>
  <c r="J673"/>
  <c r="J661" s="1"/>
  <c r="I673"/>
  <c r="L651"/>
  <c r="L639" s="1"/>
  <c r="K651"/>
  <c r="K639" s="1"/>
  <c r="M539"/>
  <c r="L539"/>
  <c r="H579"/>
  <c r="M799"/>
  <c r="L799"/>
  <c r="K799"/>
  <c r="J799"/>
  <c r="M783"/>
  <c r="L783"/>
  <c r="L771" s="1"/>
  <c r="K783"/>
  <c r="K771" s="1"/>
  <c r="J783"/>
  <c r="J771" s="1"/>
  <c r="M775"/>
  <c r="H687"/>
  <c r="H706"/>
  <c r="H505"/>
  <c r="H501" s="1"/>
  <c r="E353"/>
  <c r="E341" s="1"/>
  <c r="D353"/>
  <c r="D341" s="1"/>
  <c r="C353"/>
  <c r="C341" s="1"/>
  <c r="B341"/>
  <c r="E320"/>
  <c r="D320"/>
  <c r="C320"/>
  <c r="B320"/>
  <c r="H856" l="1"/>
  <c r="B1319"/>
  <c r="B1190"/>
  <c r="B1062"/>
  <c r="M771"/>
  <c r="B514"/>
  <c r="H174"/>
  <c r="I4"/>
  <c r="H4"/>
  <c r="B75"/>
  <c r="B74"/>
  <c r="B73"/>
  <c r="B72"/>
  <c r="B71"/>
  <c r="B69"/>
  <c r="G67"/>
  <c r="G55" s="1"/>
  <c r="F67"/>
  <c r="F55" s="1"/>
  <c r="E67"/>
  <c r="D67"/>
  <c r="C67"/>
  <c r="B66"/>
  <c r="B65"/>
  <c r="B64"/>
  <c r="B63"/>
  <c r="B62"/>
  <c r="B61"/>
  <c r="B60"/>
  <c r="B59"/>
  <c r="B58"/>
  <c r="B57"/>
  <c r="D55"/>
  <c r="C55"/>
  <c r="B219"/>
  <c r="B218"/>
  <c r="B217"/>
  <c r="B216"/>
  <c r="B215"/>
  <c r="B214"/>
  <c r="B211"/>
  <c r="C212"/>
  <c r="C200" s="1"/>
  <c r="B210"/>
  <c r="B209"/>
  <c r="B208"/>
  <c r="B207"/>
  <c r="B206"/>
  <c r="B205"/>
  <c r="B204"/>
  <c r="B203"/>
  <c r="B202"/>
  <c r="E220"/>
  <c r="G212"/>
  <c r="F212"/>
  <c r="F200" s="1"/>
  <c r="D212"/>
  <c r="D200" s="1"/>
  <c r="G204"/>
  <c r="H673"/>
  <c r="H661" s="1"/>
  <c r="G673"/>
  <c r="K747"/>
  <c r="K728"/>
  <c r="G92"/>
  <c r="F92"/>
  <c r="E92"/>
  <c r="D92"/>
  <c r="C92"/>
  <c r="B1184"/>
  <c r="B1183"/>
  <c r="B1182"/>
  <c r="B1181"/>
  <c r="B1180"/>
  <c r="B1179"/>
  <c r="B1178"/>
  <c r="B1177"/>
  <c r="B1176"/>
  <c r="B1175"/>
  <c r="B1174"/>
  <c r="B1173"/>
  <c r="B1172"/>
  <c r="B1171"/>
  <c r="B1170"/>
  <c r="B1169"/>
  <c r="B1168"/>
  <c r="B1167"/>
  <c r="B1166"/>
  <c r="F277"/>
  <c r="D1164"/>
  <c r="B1231"/>
  <c r="B1237"/>
  <c r="B1236"/>
  <c r="B1235"/>
  <c r="B1234"/>
  <c r="B1233"/>
  <c r="B1232"/>
  <c r="B1230"/>
  <c r="B1229"/>
  <c r="B1228"/>
  <c r="B1227"/>
  <c r="B1226"/>
  <c r="B1225"/>
  <c r="B1224"/>
  <c r="B1222"/>
  <c r="C1220"/>
  <c r="B1220" s="1"/>
  <c r="C1244"/>
  <c r="B1287"/>
  <c r="B1286"/>
  <c r="B1285"/>
  <c r="B1284"/>
  <c r="B1283"/>
  <c r="B1282"/>
  <c r="B1281"/>
  <c r="B1280"/>
  <c r="B1279"/>
  <c r="B1278"/>
  <c r="B1277"/>
  <c r="B1276"/>
  <c r="B1275"/>
  <c r="B1274"/>
  <c r="B1273"/>
  <c r="B1272"/>
  <c r="B1271"/>
  <c r="B1270"/>
  <c r="B1269"/>
  <c r="F1267"/>
  <c r="E1267"/>
  <c r="D1267"/>
  <c r="C1267"/>
  <c r="B1261"/>
  <c r="B1260"/>
  <c r="B1259"/>
  <c r="B1258"/>
  <c r="B1257"/>
  <c r="B1256"/>
  <c r="B1255"/>
  <c r="B1254"/>
  <c r="B1253"/>
  <c r="B1252"/>
  <c r="B1251"/>
  <c r="B1250"/>
  <c r="B1249"/>
  <c r="B1248"/>
  <c r="B1247"/>
  <c r="B1246"/>
  <c r="F1164"/>
  <c r="B67" l="1"/>
  <c r="B55" s="1"/>
  <c r="E55"/>
  <c r="G200"/>
  <c r="B1244"/>
  <c r="B1267"/>
  <c r="C1093"/>
  <c r="C1099"/>
  <c r="C1100"/>
  <c r="B1100" s="1"/>
  <c r="B1103"/>
  <c r="C1103"/>
  <c r="C965"/>
  <c r="B965" s="1"/>
  <c r="B983"/>
  <c r="B982"/>
  <c r="B981"/>
  <c r="B980"/>
  <c r="B979"/>
  <c r="B978"/>
  <c r="B977"/>
  <c r="B976"/>
  <c r="B975"/>
  <c r="B974"/>
  <c r="B973"/>
  <c r="B972"/>
  <c r="B971"/>
  <c r="B970"/>
  <c r="B969"/>
  <c r="B968"/>
  <c r="B967"/>
  <c r="B1108"/>
  <c r="B1107"/>
  <c r="B1106"/>
  <c r="B1105"/>
  <c r="B1104"/>
  <c r="B1102"/>
  <c r="B1101"/>
  <c r="B1098"/>
  <c r="B1097"/>
  <c r="B1095"/>
  <c r="B1094"/>
  <c r="C1127"/>
  <c r="B1127" s="1"/>
  <c r="C1124"/>
  <c r="B1124" s="1"/>
  <c r="C1123"/>
  <c r="B1123" s="1"/>
  <c r="C1122"/>
  <c r="B1122" s="1"/>
  <c r="C1121"/>
  <c r="C1120"/>
  <c r="B1120" s="1"/>
  <c r="C1119"/>
  <c r="B1119" s="1"/>
  <c r="C1118"/>
  <c r="B1118" s="1"/>
  <c r="C1117"/>
  <c r="B1117" s="1"/>
  <c r="B1132"/>
  <c r="B1131"/>
  <c r="B1130"/>
  <c r="B1129"/>
  <c r="B1128"/>
  <c r="B1126"/>
  <c r="B1125"/>
  <c r="B1121"/>
  <c r="D1037"/>
  <c r="C1037"/>
  <c r="D1012"/>
  <c r="C1012"/>
  <c r="B1006"/>
  <c r="B1005"/>
  <c r="B1004"/>
  <c r="B1003"/>
  <c r="B1002"/>
  <c r="B1001"/>
  <c r="B1000"/>
  <c r="B999"/>
  <c r="B998"/>
  <c r="B997"/>
  <c r="B996"/>
  <c r="B995"/>
  <c r="B994"/>
  <c r="B993"/>
  <c r="B992"/>
  <c r="B991"/>
  <c r="C989"/>
  <c r="E1164"/>
  <c r="C1164"/>
  <c r="B1057"/>
  <c r="B1056"/>
  <c r="B1055"/>
  <c r="B1054"/>
  <c r="B1053"/>
  <c r="B1052"/>
  <c r="B1051"/>
  <c r="B1050"/>
  <c r="B1049"/>
  <c r="B1048"/>
  <c r="B1047"/>
  <c r="B1046"/>
  <c r="B1045"/>
  <c r="B1044"/>
  <c r="B1043"/>
  <c r="B1042"/>
  <c r="B1041"/>
  <c r="B1040"/>
  <c r="B1039"/>
  <c r="E1037"/>
  <c r="G239"/>
  <c r="G237" s="1"/>
  <c r="G229"/>
  <c r="G227"/>
  <c r="H785"/>
  <c r="H783" s="1"/>
  <c r="H775"/>
  <c r="H773"/>
  <c r="I785"/>
  <c r="I783" s="1"/>
  <c r="I775"/>
  <c r="I773"/>
  <c r="D1449"/>
  <c r="C1449"/>
  <c r="B1449"/>
  <c r="D1419"/>
  <c r="C1419"/>
  <c r="B1419"/>
  <c r="D1405"/>
  <c r="C1405"/>
  <c r="B1405"/>
  <c r="D1391"/>
  <c r="C1391"/>
  <c r="B1391"/>
  <c r="D1377"/>
  <c r="C1377"/>
  <c r="B1377"/>
  <c r="D1363"/>
  <c r="C1363"/>
  <c r="B1363"/>
  <c r="D1349"/>
  <c r="C1349"/>
  <c r="B1349"/>
  <c r="C1293"/>
  <c r="B1313"/>
  <c r="B1312"/>
  <c r="B1311"/>
  <c r="B1310"/>
  <c r="B1309"/>
  <c r="B1308"/>
  <c r="B1307"/>
  <c r="B1306"/>
  <c r="B1305"/>
  <c r="B1304"/>
  <c r="B1303"/>
  <c r="B1302"/>
  <c r="B1301"/>
  <c r="B1300"/>
  <c r="B1299"/>
  <c r="B1298"/>
  <c r="B1297"/>
  <c r="B1296"/>
  <c r="B1295"/>
  <c r="F1293"/>
  <c r="E1293"/>
  <c r="D1293"/>
  <c r="E1138"/>
  <c r="F1138"/>
  <c r="D1138"/>
  <c r="C1138"/>
  <c r="B1150"/>
  <c r="B1149"/>
  <c r="B1148"/>
  <c r="B1147"/>
  <c r="B1146"/>
  <c r="B1145"/>
  <c r="B1144"/>
  <c r="B1143"/>
  <c r="B1142"/>
  <c r="B1141"/>
  <c r="B1140"/>
  <c r="B1032"/>
  <c r="B1031"/>
  <c r="B1030"/>
  <c r="B1029"/>
  <c r="B1028"/>
  <c r="B1027"/>
  <c r="B1026"/>
  <c r="B1025"/>
  <c r="B1024"/>
  <c r="B1023"/>
  <c r="B1022"/>
  <c r="B1021"/>
  <c r="B1020"/>
  <c r="B1019"/>
  <c r="B1018"/>
  <c r="B1017"/>
  <c r="B1016"/>
  <c r="B1015"/>
  <c r="B1014"/>
  <c r="E1012"/>
  <c r="C891"/>
  <c r="G878"/>
  <c r="G876"/>
  <c r="G873"/>
  <c r="G863"/>
  <c r="G861"/>
  <c r="G858"/>
  <c r="H841"/>
  <c r="H842"/>
  <c r="H831"/>
  <c r="H832"/>
  <c r="H822"/>
  <c r="H823"/>
  <c r="E245"/>
  <c r="E244"/>
  <c r="E243"/>
  <c r="E242"/>
  <c r="E241"/>
  <c r="E240"/>
  <c r="E239"/>
  <c r="E236"/>
  <c r="E235"/>
  <c r="E234"/>
  <c r="E233"/>
  <c r="E232"/>
  <c r="E231"/>
  <c r="E230"/>
  <c r="E229"/>
  <c r="E228"/>
  <c r="E227"/>
  <c r="B237"/>
  <c r="B225" s="1"/>
  <c r="C237"/>
  <c r="D237"/>
  <c r="D225" s="1"/>
  <c r="F237"/>
  <c r="F225" s="1"/>
  <c r="G4"/>
  <c r="F4"/>
  <c r="E4"/>
  <c r="D4"/>
  <c r="C4"/>
  <c r="B4"/>
  <c r="G174"/>
  <c r="F174"/>
  <c r="I799"/>
  <c r="H799"/>
  <c r="G799"/>
  <c r="F799"/>
  <c r="E799"/>
  <c r="D799"/>
  <c r="C799"/>
  <c r="B799"/>
  <c r="F783"/>
  <c r="F771" s="1"/>
  <c r="G783"/>
  <c r="G771" s="1"/>
  <c r="E783"/>
  <c r="E771" s="1"/>
  <c r="D783"/>
  <c r="D771" s="1"/>
  <c r="C783"/>
  <c r="C771" s="1"/>
  <c r="B783"/>
  <c r="B771" s="1"/>
  <c r="J747"/>
  <c r="I747"/>
  <c r="H747"/>
  <c r="G747"/>
  <c r="F747"/>
  <c r="E747"/>
  <c r="D747"/>
  <c r="C747"/>
  <c r="B747"/>
  <c r="I728"/>
  <c r="J728"/>
  <c r="H728"/>
  <c r="G728"/>
  <c r="F728"/>
  <c r="E728"/>
  <c r="D728"/>
  <c r="C728"/>
  <c r="B728"/>
  <c r="G706"/>
  <c r="F706"/>
  <c r="E706"/>
  <c r="D706"/>
  <c r="C706"/>
  <c r="B706"/>
  <c r="G687"/>
  <c r="F687"/>
  <c r="E687"/>
  <c r="D687"/>
  <c r="C687"/>
  <c r="B687"/>
  <c r="G661"/>
  <c r="J651"/>
  <c r="J639" s="1"/>
  <c r="I651"/>
  <c r="I639" s="1"/>
  <c r="F661"/>
  <c r="E661"/>
  <c r="D661"/>
  <c r="C661"/>
  <c r="B661"/>
  <c r="H639"/>
  <c r="D539"/>
  <c r="E539"/>
  <c r="F539"/>
  <c r="G539"/>
  <c r="H539"/>
  <c r="I539"/>
  <c r="K539"/>
  <c r="J539"/>
  <c r="G639"/>
  <c r="F639"/>
  <c r="E639"/>
  <c r="D639"/>
  <c r="C639"/>
  <c r="B639"/>
  <c r="G579"/>
  <c r="F579"/>
  <c r="E579"/>
  <c r="D579"/>
  <c r="C579"/>
  <c r="B579"/>
  <c r="F559"/>
  <c r="E559"/>
  <c r="D559"/>
  <c r="C559"/>
  <c r="B559"/>
  <c r="C539"/>
  <c r="B539"/>
  <c r="E484"/>
  <c r="E472" s="1"/>
  <c r="D484"/>
  <c r="D472" s="1"/>
  <c r="C484"/>
  <c r="C472" s="1"/>
  <c r="E441"/>
  <c r="E429" s="1"/>
  <c r="D441"/>
  <c r="D429" s="1"/>
  <c r="C441"/>
  <c r="C429" s="1"/>
  <c r="E397"/>
  <c r="E385" s="1"/>
  <c r="D397"/>
  <c r="C397"/>
  <c r="C385" s="1"/>
  <c r="B472"/>
  <c r="E452"/>
  <c r="D452"/>
  <c r="C452"/>
  <c r="B452"/>
  <c r="B429"/>
  <c r="E408"/>
  <c r="D408"/>
  <c r="C408"/>
  <c r="B408"/>
  <c r="D385"/>
  <c r="B385"/>
  <c r="E364"/>
  <c r="D364"/>
  <c r="C364"/>
  <c r="B364"/>
  <c r="F262"/>
  <c r="F250" s="1"/>
  <c r="E262"/>
  <c r="E250" s="1"/>
  <c r="D262"/>
  <c r="D250" s="1"/>
  <c r="C262"/>
  <c r="C250" s="1"/>
  <c r="B262"/>
  <c r="B250" s="1"/>
  <c r="G302"/>
  <c r="F302"/>
  <c r="E302"/>
  <c r="D302"/>
  <c r="C302"/>
  <c r="B302"/>
  <c r="G277"/>
  <c r="E277"/>
  <c r="D277"/>
  <c r="C277"/>
  <c r="B277"/>
  <c r="C225"/>
  <c r="G250"/>
  <c r="B100"/>
  <c r="B99"/>
  <c r="B98"/>
  <c r="B97"/>
  <c r="B96"/>
  <c r="B94"/>
  <c r="G80"/>
  <c r="F80"/>
  <c r="E80"/>
  <c r="D80"/>
  <c r="C80"/>
  <c r="B91"/>
  <c r="B90"/>
  <c r="B89"/>
  <c r="B88"/>
  <c r="B87"/>
  <c r="B86"/>
  <c r="B85"/>
  <c r="B84"/>
  <c r="B83"/>
  <c r="B82"/>
  <c r="D155"/>
  <c r="B166"/>
  <c r="B165"/>
  <c r="B164"/>
  <c r="B163"/>
  <c r="B162"/>
  <c r="B161"/>
  <c r="B160"/>
  <c r="B159"/>
  <c r="B158"/>
  <c r="B157"/>
  <c r="G155"/>
  <c r="F155"/>
  <c r="E155"/>
  <c r="C155"/>
  <c r="B150"/>
  <c r="B149"/>
  <c r="B148"/>
  <c r="B147"/>
  <c r="B146"/>
  <c r="G130"/>
  <c r="F130"/>
  <c r="E130"/>
  <c r="D130"/>
  <c r="C130"/>
  <c r="B141"/>
  <c r="B140"/>
  <c r="B139"/>
  <c r="B138"/>
  <c r="B137"/>
  <c r="B136"/>
  <c r="B135"/>
  <c r="B134"/>
  <c r="B133"/>
  <c r="B132"/>
  <c r="B125"/>
  <c r="B124"/>
  <c r="B123"/>
  <c r="B122"/>
  <c r="B121"/>
  <c r="B120"/>
  <c r="B119"/>
  <c r="B116"/>
  <c r="B115"/>
  <c r="B114"/>
  <c r="B113"/>
  <c r="B112"/>
  <c r="B111"/>
  <c r="B110"/>
  <c r="B109"/>
  <c r="B108"/>
  <c r="B107"/>
  <c r="G117"/>
  <c r="G105" s="1"/>
  <c r="F117"/>
  <c r="F105" s="1"/>
  <c r="E117"/>
  <c r="E105" s="1"/>
  <c r="D117"/>
  <c r="D105" s="1"/>
  <c r="C105"/>
  <c r="B1091" l="1"/>
  <c r="B1093"/>
  <c r="B1012"/>
  <c r="C1115"/>
  <c r="B1115" s="1"/>
  <c r="G225"/>
  <c r="B989"/>
  <c r="B1164"/>
  <c r="B1037"/>
  <c r="H771"/>
  <c r="I771"/>
  <c r="B1293"/>
  <c r="G871"/>
  <c r="B1138"/>
  <c r="G856"/>
  <c r="E237"/>
  <c r="E225" s="1"/>
  <c r="B117"/>
  <c r="B105" s="1"/>
  <c r="B92"/>
  <c r="B80" s="1"/>
  <c r="B130"/>
  <c r="B155"/>
  <c r="E212"/>
  <c r="E200" s="1"/>
  <c r="B212"/>
  <c r="B200" s="1"/>
</calcChain>
</file>

<file path=xl/comments1.xml><?xml version="1.0" encoding="utf-8"?>
<comments xmlns="http://schemas.openxmlformats.org/spreadsheetml/2006/main">
  <authors>
    <author>User</author>
  </authors>
  <commentList>
    <comment ref="I726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745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745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<sst xmlns="http://schemas.openxmlformats.org/spreadsheetml/2006/main" count="1707" uniqueCount="305">
  <si>
    <t>Всего по Республике Алтай</t>
  </si>
  <si>
    <t>в том числе:</t>
  </si>
  <si>
    <t>Кош-Агачский район</t>
  </si>
  <si>
    <t>Майминский район</t>
  </si>
  <si>
    <t>Онгудайский район</t>
  </si>
  <si>
    <t>Турочакский район</t>
  </si>
  <si>
    <t>Улаганский район</t>
  </si>
  <si>
    <t>Усть-Канский район</t>
  </si>
  <si>
    <t>Усть-Коксинский район</t>
  </si>
  <si>
    <t>Чемальский район</t>
  </si>
  <si>
    <t>Чойский район</t>
  </si>
  <si>
    <t>Шебалинский район</t>
  </si>
  <si>
    <t>г. Горно-Алтайск</t>
  </si>
  <si>
    <t>БОУ РА "Республиканский классический лицей"</t>
  </si>
  <si>
    <t>БОУ  РА "Республиканская гимназия им. В.К. Плакаса"</t>
  </si>
  <si>
    <t>КОУ РА "Школа-интернат №1 для детей оставшихся без попечения родителей им. В.К. Жукова</t>
  </si>
  <si>
    <t>КОУ РА "СКОШИ для детей с нарушением слуха"</t>
  </si>
  <si>
    <t>КОУ РА "Коррекционная школа -интернат"</t>
  </si>
  <si>
    <t>БОУ РА "Центр психолого-медико-социального сопровождения"</t>
  </si>
  <si>
    <t>Число общеобразовательных учреждений (включая филиалы)</t>
  </si>
  <si>
    <t>начальные</t>
  </si>
  <si>
    <t>oсновные</t>
  </si>
  <si>
    <t>cредние (полные)</t>
  </si>
  <si>
    <t>для детей с ограниченными возможностями здоровья</t>
  </si>
  <si>
    <t>образовательные учреждения для детей, нуждающихся в психолого-педагогической и медико-социальной помощи</t>
  </si>
  <si>
    <t>2016-2017</t>
  </si>
  <si>
    <t>2015-2016</t>
  </si>
  <si>
    <t>2014-2015</t>
  </si>
  <si>
    <t>2013-2014</t>
  </si>
  <si>
    <t>город Горно-Алтайск</t>
  </si>
  <si>
    <t>ЧИСЛО ДНЕВНЫХ ОБЩЕОБРАЗОВАТЕЛЬНЫХ ШКОЛ</t>
  </si>
  <si>
    <t>(на начало учебного года, единиц)</t>
  </si>
  <si>
    <t>Численность обучающихся, всего</t>
  </si>
  <si>
    <t xml:space="preserve"> детей с ограниченными возможностями здоровья</t>
  </si>
  <si>
    <t>Количество учителей по основному месту работы, всего</t>
  </si>
  <si>
    <t>ЧИСЛЕННОСТЬ УЧАЩИХСЯ И УЧИТЕЛЕЙ В ДНЕВНЫХ ОБЩЕОБРАЗОВАТЕЛЬНЫХ ШКОЛАХ</t>
  </si>
  <si>
    <t>(на начало учебного года, человек)</t>
  </si>
  <si>
    <t>Количество учителей, всего</t>
  </si>
  <si>
    <t>Количество учителей,  всего</t>
  </si>
  <si>
    <t>* С учетом численности детей с откланениями в развитии, обучающихся в классах организованных при общеобразовательных учрежениях</t>
  </si>
  <si>
    <t>** Кош-Агачский район КОУ "Кош-Агачская СОШ" - 730 обучающихся до 2014 года имела статус "Кош-Агачской ООШ"</t>
  </si>
  <si>
    <t>ОБРАЗОВАТЕЛЬНЫЕ УЧРЕЖДЕНИЯ ДЛЯ ДЕТЕЙ ДОШКОЛЬНОГО И МЛАДШЕГО ШКОЛЬНОГО ВОЗРАСТА, ГИМНАЗИИ, ЛИЦЕИ, КАДЕТСКИЕ УЧРЕЖДЕНИЯ</t>
  </si>
  <si>
    <t>Образователь ные учреждения для детей дошкольного и младшего школьного возраста (включая филиалы)</t>
  </si>
  <si>
    <t>гимназии</t>
  </si>
  <si>
    <t>лицеи</t>
  </si>
  <si>
    <t>кадетские учреждения</t>
  </si>
  <si>
    <t>Численность учащихся</t>
  </si>
  <si>
    <t>МБОУ "Гимназия № 3 г. Горно-Алтайска"</t>
  </si>
  <si>
    <t>МБОУ "Гимназия № 9 "Гармония г. Горно-Алтайска"</t>
  </si>
  <si>
    <t>МБОУ "Лицей № 6 им. И.З. Шуклина г. Горно-Алтайска"</t>
  </si>
  <si>
    <t>МАОУ "Кадетская школа № 4 г. Горно-Алтайска"</t>
  </si>
  <si>
    <t>Специальные (коррекционные) образовательные учреждения для обучающихся и воспитанников с откланениями в развитии - всего</t>
  </si>
  <si>
    <t xml:space="preserve">    для не слышащих</t>
  </si>
  <si>
    <t>2011/2012</t>
  </si>
  <si>
    <t>2012/2013</t>
  </si>
  <si>
    <t>2013/2014</t>
  </si>
  <si>
    <t>2014/2015</t>
  </si>
  <si>
    <t>2015/2016</t>
  </si>
  <si>
    <t>2016/2017</t>
  </si>
  <si>
    <t>Число школ</t>
  </si>
  <si>
    <t>ГОСУДАРСТВЕННЫЕ И МУНИЦИПАЛЬНЫЕ СПЕЦИАЛЬНЫЕ (КОРРЕКЦИОННЫЕ) ОБРАЗОВАТЕЛЬНЫЕ УЧРЕЖДЕНИЯ ДЛЯ ОБУЧАЮЩИХСЯ И ВОСПИТАННИКОВ С ОТКЛАНЕНИЯМИ В РАЗВИТИИ</t>
  </si>
  <si>
    <t>(на начало учебного года)</t>
  </si>
  <si>
    <t>в них учащихся, человек</t>
  </si>
  <si>
    <t>в том числе для детей:</t>
  </si>
  <si>
    <t xml:space="preserve">       из них для детей</t>
  </si>
  <si>
    <t xml:space="preserve">    с задержкой психического развития</t>
  </si>
  <si>
    <t>КОЛИЧЕСТВО ШКОЛ, ЧИСЛЕННОСТЬ УЧАЩИХСЯ, НАХОДЯЩИХСЯ НА ПРОДЛЕННОМ ДНЕ</t>
  </si>
  <si>
    <t>Всего школ с группами продленного дня</t>
  </si>
  <si>
    <t>Число учащихся в группах продленного дня, человек</t>
  </si>
  <si>
    <t>ЧИСЛЕННОСТЬ ОБУЧАЮЩИХСЯ В ДНЕВНЫХ ОБЩЕОБРАЗОВАТЕЛЬНЫХ ШКОЛАХ, ЗАНИМАЮЩИХСЯ ВО ВТОРУЮ И ТРЕТЬЮ СМЕНУ*</t>
  </si>
  <si>
    <t>ВЫПУСК УЧАЩИХСЯ ДНЕВНЫХ ОБЩЕОБРАЗОВАТЕЛЬНЫХ ШКОЛ</t>
  </si>
  <si>
    <t>Окончили среднюю (полную) школу</t>
  </si>
  <si>
    <t>с аттестат.</t>
  </si>
  <si>
    <t>Окончили основную школу</t>
  </si>
  <si>
    <t>Число школ, единиц</t>
  </si>
  <si>
    <t>ВЕЧЕРНИЕ (СМЕННЫЕ) ОБЩЕОБРАЗОВАТЕЛЬНЫЕ ШКОЛЫ</t>
  </si>
  <si>
    <t>КОУ РА "Вечерняя школа" (зона майминский взвоз)</t>
  </si>
  <si>
    <t>в них учащихся, человек*</t>
  </si>
  <si>
    <t>ВЫПУСК УЧАЩИХСЯ ВЕЧЕРНИХ ОБЩЕОБРАЗОВАТЕЛЬНЫХ ШКОЛ</t>
  </si>
  <si>
    <t>2011*</t>
  </si>
  <si>
    <t>2012*</t>
  </si>
  <si>
    <t>2013*</t>
  </si>
  <si>
    <t>2014*</t>
  </si>
  <si>
    <t>2015*</t>
  </si>
  <si>
    <t>2016*</t>
  </si>
  <si>
    <t>дневн. шк. экст</t>
  </si>
  <si>
    <t>* Выпуск учащихся с учетом учебно-консультационных пунктов</t>
  </si>
  <si>
    <t>ЧИСЛЕННОСТЬ РАБОТНИКОВ В ДНЕВНЫХ ОБЩЕОБРАЗОВАТЕЛЬНЫХ ШКОЛАХ</t>
  </si>
  <si>
    <t>педагогических работников</t>
  </si>
  <si>
    <t>в том числе</t>
  </si>
  <si>
    <t>учителей</t>
  </si>
  <si>
    <t>Количество ставок педагогических работников</t>
  </si>
  <si>
    <t>Количество ставок учителей</t>
  </si>
  <si>
    <t>педагогических работников по основному месту работы</t>
  </si>
  <si>
    <t>учителей по основному месту работы</t>
  </si>
  <si>
    <t>ЧИСЛЕННОСТЬ РАБОТНИКОВ В ВЕЧЕРНИХ (СМЕННЫХ) ОБЩЕОБРАЗОВАТЕЛЬНЫХ ШКОЛАХ</t>
  </si>
  <si>
    <t>Майма</t>
  </si>
  <si>
    <t>(программы подготовки квалифицированных рабочих, служащих)</t>
  </si>
  <si>
    <t>2011**</t>
  </si>
  <si>
    <t>2012**</t>
  </si>
  <si>
    <t>2013**</t>
  </si>
  <si>
    <t>2014**</t>
  </si>
  <si>
    <t>2015**</t>
  </si>
  <si>
    <t>2016**</t>
  </si>
  <si>
    <t>Число образовательных учреждений -всего</t>
  </si>
  <si>
    <t>Численность обучающихся:</t>
  </si>
  <si>
    <t>всего, человек</t>
  </si>
  <si>
    <t>Автономное профессиональное образовательное учреждение Республики Алтай "Майминский сельскохозяйственный техникум"</t>
  </si>
  <si>
    <t>Автономное профессиональное образовательное учреждение Республики Алтай "Усть-Коксинский техникум отраслевых технологий"</t>
  </si>
  <si>
    <t>Автономное профессиональное образовательное учреждение Республики Алтай "Горно-Алтайский колледж строительной индустрии и сервиса имени М.З. Гнездилова"</t>
  </si>
  <si>
    <t>Автономное профессиональное образовательное учреждение Республики Алтай "Техникум туризма и сферы услуг"</t>
  </si>
  <si>
    <t>Федеральное казенное профессиональное образовательное учреждение № 276 ФСИН</t>
  </si>
  <si>
    <t>Принято вновь на обучение</t>
  </si>
  <si>
    <t>Ининское профессиональное училище № 65</t>
  </si>
  <si>
    <t>Выпущено квалифицированных рабочих (служащих)</t>
  </si>
  <si>
    <t>в том числе по муниципальным образованиям:</t>
  </si>
  <si>
    <t>Майминский  район</t>
  </si>
  <si>
    <t>Всего по  Республике Алтай</t>
  </si>
  <si>
    <r>
      <rPr>
        <b/>
        <sz val="11"/>
        <color theme="1"/>
        <rFont val="Times New Roman"/>
        <family val="1"/>
        <charset val="204"/>
      </rPr>
      <t xml:space="preserve">Онгудайский район                             </t>
    </r>
    <r>
      <rPr>
        <sz val="11"/>
        <color theme="1"/>
        <rFont val="Times New Roman"/>
        <family val="1"/>
        <charset val="204"/>
      </rPr>
      <t>Ининское профессиональное училище № 65</t>
    </r>
  </si>
  <si>
    <t>*С 2010 г. включая обучающихся на договорной основе</t>
  </si>
  <si>
    <t>** Включая численность учащихся, получающих начальное профессиональное образование в среднем профессиональном учреждении</t>
  </si>
  <si>
    <t>очная форма обучения</t>
  </si>
  <si>
    <t>заочная форма обучения</t>
  </si>
  <si>
    <t>договорная очная</t>
  </si>
  <si>
    <t>договорная заочная</t>
  </si>
  <si>
    <t>БПОУ РА "Горно-Алтайский государственный политехнический колледж"</t>
  </si>
  <si>
    <t>БПОУ "Медицинский колледж"</t>
  </si>
  <si>
    <t>БПОО РА "Колледж Культуры и искусств им. Г.И. Чорос-Гуркина"</t>
  </si>
  <si>
    <t>БПОУ СПО "Горно-Алтайский педагогический колледж"</t>
  </si>
  <si>
    <t>ФГБОУ высшего профессионального образования Горно-Алтайский государственный университет "Аграрный колледж"</t>
  </si>
  <si>
    <t>КОЛИЧЕСТВО ОБУЧАЮЩИХСЯ ВЫСШЕГО ПРОФЕССИОНАЛЬНОГО ОБРАЗОВАНИЯ</t>
  </si>
  <si>
    <t>Число образовательных учреждений высшего профессионального образования - всего</t>
  </si>
  <si>
    <t>ФГБОУ высшего профессионального образования "Горно-Алтайский государственный университет"</t>
  </si>
  <si>
    <t>Наименование показателя</t>
  </si>
  <si>
    <t>2011 год</t>
  </si>
  <si>
    <t>2012 год</t>
  </si>
  <si>
    <t>2013 год</t>
  </si>
  <si>
    <t>2014 год</t>
  </si>
  <si>
    <t>2015 год</t>
  </si>
  <si>
    <t>2016 год</t>
  </si>
  <si>
    <t>в том числе по муниципальным образованиям</t>
  </si>
  <si>
    <t>БОУ РА "Республиканский классический лицей</t>
  </si>
  <si>
    <t>БОУ РА "Республиканская гимназия им. В.К. Плакаса"</t>
  </si>
  <si>
    <t>КОУ РА "Школа-интернат для детей оставшихся без попечения родителей им. Г.К. Жукова"</t>
  </si>
  <si>
    <t>КОУ РА "СКОШИ для детей с нарушением слуха "</t>
  </si>
  <si>
    <t>КОУ РА "Коррекционная школа интернат"</t>
  </si>
  <si>
    <t>БОУ РА «Центр психолого-медико-социального сопровождения</t>
  </si>
  <si>
    <t>Общая численность обучающихся в дневных общеобразовательных учреждениях, человек</t>
  </si>
  <si>
    <t>2014/2015уч.год</t>
  </si>
  <si>
    <t xml:space="preserve">2015 /2016год </t>
  </si>
  <si>
    <t>ВСЕГО</t>
  </si>
  <si>
    <t>юр. Лиц</t>
  </si>
  <si>
    <t>Число образовательных организаций</t>
  </si>
  <si>
    <t>Школа- интернат им Жукова</t>
  </si>
  <si>
    <t xml:space="preserve">Специальные (Коррекц) </t>
  </si>
  <si>
    <t>Центр психолого-медико-социального сопровождения</t>
  </si>
  <si>
    <t xml:space="preserve">2016 /2017год </t>
  </si>
  <si>
    <t>в тч. структурные подразделения</t>
  </si>
  <si>
    <t>Начальных</t>
  </si>
  <si>
    <t>Основных</t>
  </si>
  <si>
    <t>Средних</t>
  </si>
  <si>
    <t>Вечерние</t>
  </si>
  <si>
    <t>Лицеев</t>
  </si>
  <si>
    <t>Гимназий</t>
  </si>
  <si>
    <t>Кадетских школ</t>
  </si>
  <si>
    <t>ЧИСЛЕННОСТЬ И ПРИЕМ ОБУЧАЮЩИХСЯ УЧРЕЖДЕНИЙ  ПРОФЕССИОНАЛЬНЫХ ОБРАЗОВАТЕЛЬНЫХ ОРГАНИЗАЦИЙ</t>
  </si>
  <si>
    <t>ОБРАЗОВАТЕЛЬНЫЕ ОРГАНИЗАЦИИ ПРОФЕССИОНАЛЬНОГО ОБРАЗОВАНИЯ *</t>
  </si>
  <si>
    <t>Численность обучающихся на конец года, человек*</t>
  </si>
  <si>
    <t>Принято вновь обучающихся*</t>
  </si>
  <si>
    <t>ОБРАЗОВАТЕЛЬНЫЕ ОРГАНИЗАЦИИ ПРОФЕССИОНАЛЬНОГО ОБРАЗОВАНИЯ</t>
  </si>
  <si>
    <t>(программы подготовки специалистов среднего звена)</t>
  </si>
  <si>
    <t>ПОЧУ "Горно-Алтайский экономический техникум Респотребсоюза"</t>
  </si>
  <si>
    <t>БПОУ РА "Горно-Алтайский государственный политехнический колледж имени М.З. Гнездилова"</t>
  </si>
  <si>
    <t>реорганизовано постановление Правительства Республики Алтай от 4 апреля 2016 г.                              № 89</t>
  </si>
  <si>
    <t>СВЕДЕНИЯ ОБ ОБЩЕОБРАЗОВАТЕЛЬНЫХ ОРГАНИЗАЦИЯХ</t>
  </si>
  <si>
    <t>заочно 1205</t>
  </si>
  <si>
    <t>очно 1860</t>
  </si>
  <si>
    <t xml:space="preserve">ЧИСЛО УЧРЕЖДЕНИЙ ДОПОЛНИТЕЛЬНОГО ОБРАЗОВАНИЯ </t>
  </si>
  <si>
    <t>Число  учреждений дополнительного образования, всего</t>
  </si>
  <si>
    <t>Автономное образовательное учреждение дополнительного образования детей Республики Алтай "Республиканский центр дополнительного образования детей</t>
  </si>
  <si>
    <t>Автномное образовательное учреждение дополнительного образования детей Республики Алтай "Детско-юношеская конноспортивная школа и. А.И. Ялбакова</t>
  </si>
  <si>
    <t>Автономное образовательное учреждение дополнительного образования детей Республики Алтай "Республиканская станция юных туристов"</t>
  </si>
  <si>
    <t>Автномное образовательное учреждение дополнительного образования детей Республики Алтай "Специализированная детско-юношеская школа по зимним видам спорта"</t>
  </si>
  <si>
    <t>Автномное образовательное учреждение дополнительного образования детей Республики Алтай "Специализированная детско-юношеская спортивная школа"</t>
  </si>
  <si>
    <t>(на конец 2015 года)</t>
  </si>
  <si>
    <t>из них находящихся в ведении</t>
  </si>
  <si>
    <t xml:space="preserve">Министерства образования, и науки Республики Алтай  </t>
  </si>
  <si>
    <t>Министерства Культуры Республики Алтай</t>
  </si>
  <si>
    <t>Комитета по молодежной политике, физической культуры и спорта Республики Алтай</t>
  </si>
  <si>
    <t>Отдела по спорту Администрации г. Горно-Алтайска</t>
  </si>
  <si>
    <t>БОУ ДОД РА "ДЮСАШ"</t>
  </si>
  <si>
    <t>БОУ ДОД РА "СДЮШОР"</t>
  </si>
  <si>
    <t>АОУ ДОД РА "СДЮШ по ЗВС"</t>
  </si>
  <si>
    <t>МБОУ ДО "Специализированная детско-юношеская спортивная школа"</t>
  </si>
  <si>
    <t xml:space="preserve">ЧИСЛО ДЕТЕЙ ЗАНИМАЮЩИХСЯ В ОРГАНИЗАЦИЯХ ДОПОЛНИТЕЛЬНОГО ОБРАЗОВАНИЯ </t>
  </si>
  <si>
    <t>Число  детей занимающихся в организациях дополнительного образования, всего</t>
  </si>
  <si>
    <t>в том числе  находящихся в ведении</t>
  </si>
  <si>
    <t xml:space="preserve">ЧИСЛО ПЕДАГОГИЧЕСКИХ РАБОТНИКОВ В ОРГАНИЗАЦИЯХ ДОПОЛНИТЕЛЬНОГО ОБРАЗОВАНИЯ </t>
  </si>
  <si>
    <t>Число  педагогических работников в организациях дополнительного образования, всего</t>
  </si>
  <si>
    <t>ЧИСЛЕННОСТЬ ПРЕПОДОВАТЕЛЕЙ ГОСУДАРСТВЕННЫХ ОБРАЗОВАТЕЛЬНЫХ ОРГАНИЗАЦИЙ, ОСУЩЕСТВЛЯЮЩИХ ДЕЯТЕЛЬНОСТЬ ПО ОБРАЗОВАТЕЛЬНЫМ ПРОГРАММАМ СРЕДНЕГО ОБРАЗОВАНИЯ</t>
  </si>
  <si>
    <t>2010/2011</t>
  </si>
  <si>
    <t>Численность преподователей (штатный персонал)</t>
  </si>
  <si>
    <t>в том числе с высшим профессиональным образованием</t>
  </si>
  <si>
    <t>ЧИСЛЕННОСТЬ ПРОФЕССОРСКО-ПРЕПОДОВАТЕЛЬСКОГО ПЕРСОНАЛА ГОСУДАРСТВЕННЫХ ОБРАЗОВАТЕЛЬНЫХ ОРГАНИЗАЦИЙ, ОСУЩЕСТВЛЯЮЩИХ ДЕЯТЕЛЬНОСТЬ ПО ОБРАЗОВАТЕЛЬНЫМ ПРОГРАММАМ ВЫСШЕГО ОБРАЗОВАНИЯ</t>
  </si>
  <si>
    <t>Численность профессорско-преподовательского персонала (штатный персонал) всего</t>
  </si>
  <si>
    <t>в том числе имеющие:</t>
  </si>
  <si>
    <t>ученую степень</t>
  </si>
  <si>
    <t xml:space="preserve">    кандидата наук</t>
  </si>
  <si>
    <t xml:space="preserve">     доктора наук</t>
  </si>
  <si>
    <t>ученое звание</t>
  </si>
  <si>
    <t xml:space="preserve">     профессора</t>
  </si>
  <si>
    <t xml:space="preserve">     доцента</t>
  </si>
  <si>
    <t>2011 г</t>
  </si>
  <si>
    <t>2012 г</t>
  </si>
  <si>
    <t>2013 г</t>
  </si>
  <si>
    <t>2014 г</t>
  </si>
  <si>
    <t>2015 г</t>
  </si>
  <si>
    <t>2016 г</t>
  </si>
  <si>
    <t>ДОШКОЛЬНЫЕ ОБРАЗОВАТЕЛЬНЫЕ ОРГАНИЗАЦИИ</t>
  </si>
  <si>
    <t>Всего дошкольных образовательных организаций (юридические лица), единиц</t>
  </si>
  <si>
    <t>в них</t>
  </si>
  <si>
    <t>мест</t>
  </si>
  <si>
    <t>численность воспитанников, человек</t>
  </si>
  <si>
    <t>Частные дошкольные образовательные организации</t>
  </si>
  <si>
    <t>Система образования</t>
  </si>
  <si>
    <t>Количество учреждений</t>
  </si>
  <si>
    <t>Количество обучающихся, воспитанников</t>
  </si>
  <si>
    <t>Общее образование</t>
  </si>
  <si>
    <t>Дошкольное образование</t>
  </si>
  <si>
    <t>Дополнительное образование</t>
  </si>
  <si>
    <t>Профессиональное образование</t>
  </si>
  <si>
    <t>СВЕДЕНИЯ О СИСТЕМЕ ОБРАЗОВАНИЯ</t>
  </si>
  <si>
    <t xml:space="preserve">    ППМС Центр дистанционное обучение</t>
  </si>
  <si>
    <t>в  том числе частные детские сады</t>
  </si>
  <si>
    <t>Количество педагогических работников по основному месту работы</t>
  </si>
  <si>
    <t>2016/2017 год</t>
  </si>
  <si>
    <t xml:space="preserve">Воспитанники школы - интернат им. Жукова </t>
  </si>
  <si>
    <t>(на конец 2016 года)</t>
  </si>
  <si>
    <t>МБОУ ДО "Специализированная детско-юношеская спортивная школа по горным лыжам и сноуборду города Горно-Алтайска"</t>
  </si>
  <si>
    <t>(на конец 2014 года)</t>
  </si>
  <si>
    <t>(на конец 2013 года)</t>
  </si>
  <si>
    <t>Автономное учреждение дополнительного образования детей Республики Алтай "ДООЦ "МАНЖЕРОК"</t>
  </si>
  <si>
    <t>Бюджетное образовательное учреждение дополнительного образования детей Республики Алтай "Специализированная детско-юношеская спортивная школа"</t>
  </si>
  <si>
    <t>Автономное учреждение дополнительного образования  Республики Алтай "Республиканский Центр туризма, отдыха и оздоровления"</t>
  </si>
  <si>
    <t>без аттестата</t>
  </si>
  <si>
    <t>ЧИСЛО ОБУЧАЮЩИХСЯ В ДНЕВНЫХ ОБЩЕОБРАЗОВАТЕЛЬНЫХ ШКОЛАХ В РАЗРЕЗЕ    РАЙОНОВ ПО ГОДАМ</t>
  </si>
  <si>
    <t>Число  детей знимающихся в учреждениях дополнительного образования, всего</t>
  </si>
  <si>
    <t>в том числе в учреждениях дополнительного образования находящихся в ведении</t>
  </si>
  <si>
    <t>на конец 2016/2017 год</t>
  </si>
  <si>
    <t>Филиалы структурные подразделения</t>
  </si>
  <si>
    <t xml:space="preserve">                     муниципальные учреждения юр лица </t>
  </si>
  <si>
    <t xml:space="preserve">                      филиалы общеобразов школ</t>
  </si>
  <si>
    <t xml:space="preserve">                      дополнит образов</t>
  </si>
  <si>
    <t xml:space="preserve">                      в том числе в ведении Министерства образования и науки РА</t>
  </si>
  <si>
    <t xml:space="preserve">                      Комитета по спорту</t>
  </si>
  <si>
    <t xml:space="preserve">                      Министерства Культуры РА</t>
  </si>
  <si>
    <t xml:space="preserve">                    Отдела культуры, спорта и молодежной политики вдминистрации города</t>
  </si>
  <si>
    <t>2017-2018</t>
  </si>
  <si>
    <t xml:space="preserve">2017 /2018год </t>
  </si>
  <si>
    <t>2017 год</t>
  </si>
  <si>
    <t>Образовательные учреждения для детей дошкольного и младшего школьного возраста (включая филиалы)</t>
  </si>
  <si>
    <t>2017/2018</t>
  </si>
  <si>
    <t xml:space="preserve">    с умственной отсталостью (интеллектуальными нарушениями)                                     </t>
  </si>
  <si>
    <t xml:space="preserve">     с умственной отсталостью (интеллектуальными нарушениями)                                     </t>
  </si>
  <si>
    <t>на 2017/2018 год</t>
  </si>
  <si>
    <t>2017/2018 год</t>
  </si>
  <si>
    <t>без аттестат.</t>
  </si>
  <si>
    <t>2017*</t>
  </si>
  <si>
    <t>(на конец 2017 года)</t>
  </si>
  <si>
    <t>МБОУ ДО "Специализированная детско-юношеская спортивная школа  города Горно-Алтайска"</t>
  </si>
  <si>
    <t>МБОУ ДО "Станция детского и юношеского туризма и экскурсий г. Горно-Алтайска"</t>
  </si>
  <si>
    <t>Отдел культуры, спорта и молодежной политике Администрации г. Горно-Алтайска</t>
  </si>
  <si>
    <t>Лица с ограниченными возможностями здоровья</t>
  </si>
  <si>
    <t>из них</t>
  </si>
  <si>
    <t>инвалиды</t>
  </si>
  <si>
    <t>дети инвалиды</t>
  </si>
  <si>
    <t>Дети инвалиды не являющиеся ОВЗ</t>
  </si>
  <si>
    <t>КОУ РА "Школа-интернат для детей оставшихся без попечения родителей им. Г.К. Жукова</t>
  </si>
  <si>
    <t>Лица с ограниченными возможностями здоровья, обучающиеся в обычных классах                                                               (дневные общеобразовательные школы)</t>
  </si>
  <si>
    <t>2017 г</t>
  </si>
  <si>
    <t>очно 1753</t>
  </si>
  <si>
    <t>МАУ ДО "ДЮСШ "Грация" г. Горно-Алтайска"</t>
  </si>
  <si>
    <t>в том числе заочно 430</t>
  </si>
  <si>
    <t>в том числе по догов очно 259</t>
  </si>
  <si>
    <t>в том числе заочно172</t>
  </si>
  <si>
    <t>в том числе заочно 59</t>
  </si>
  <si>
    <t>в том числе заочно 64</t>
  </si>
  <si>
    <t>в том числе заочно 63</t>
  </si>
  <si>
    <t xml:space="preserve"> В классах для детей с откланениями в развитии, организованных при общеобразовательных учрежениях-всего</t>
  </si>
  <si>
    <t>заочно 1185</t>
  </si>
  <si>
    <t>ПРИЕМ СТУДЕНТОВ В ОРГАНИЗАЦИИ, РЕАЛИЗУЮЩИЕ ПРОГРАММЫ ВЫСШЕГО ПРОФЕССИОНАЛЬНОГО ОБРАЗОВАНИЯ, ЧЕЛОВЕК</t>
  </si>
  <si>
    <t>Принято студентов в организации, реализующие программы высшего профессионального образования, всего</t>
  </si>
  <si>
    <t>в том числе по формам обучения</t>
  </si>
  <si>
    <t>ВЫПУСК СПЕЦИАЛИСТОВ С ВЫСШИМ ПРОФЕССИОНАЛЬНЫМ ОБРАЗОВАНИЕМ ПОФРМАМ ОБУЧЕНИЯ, ЧЕЛОВЕК</t>
  </si>
  <si>
    <t>Выпуск специалистов с высшим профессиональным образованием, всего</t>
  </si>
  <si>
    <t>экстернат</t>
  </si>
  <si>
    <t>ВЫПУСКНИКИ С ВЫСШИМ ПРОФЕССИОНАЛЬНЫМ ОБРАЗОВАНИЕМ ПО УРОВНЮ ПОЛУЧЕННЫХ ДИПЛОМОВ</t>
  </si>
  <si>
    <t>Выпущено специалистов с высшим профессиональным образованием, всего</t>
  </si>
  <si>
    <t>из них получили диплом:</t>
  </si>
  <si>
    <t>бакалавра</t>
  </si>
  <si>
    <t>специалиста</t>
  </si>
  <si>
    <t>магистра</t>
  </si>
  <si>
    <t>ЧИСЛЕННОСТЬ ОБУЧАЮЩИХСЯ В ДНЕВНЫХ ОБЩЕОБРАЗОВАТЕЛЬНЫХ ШКОЛАХ, ЗАНИМАЮЩИХСЯ В ПЕРВУЮ СМЕНУ</t>
  </si>
  <si>
    <t>ЧИСЛО ДНЕВНЫХ ОБЩЕОБРАЗОВАТЕЛЬНЫХ ШКОЛАХ, ВЕДУЩИХ ЗАНЯТИЕ В ОДНУ СМЕНУ</t>
  </si>
  <si>
    <t>ЧИСЛЕННОСТЬ ДНЕВНЫХ ОБЩЕОБРАЗОВАТЕЛЬНЫХ ШКОЛ, ЗАНИМАЮЩИХСЯ ВО ВТОРУЮ И ТРЕТЬЮ СМЕНУ*                         (дневные общеобразовательные школы)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</si>
</sst>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/>
    <xf numFmtId="0" fontId="1" fillId="0" borderId="0" xfId="0" applyFont="1" applyBorder="1" applyAlignme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/>
    <xf numFmtId="0" fontId="1" fillId="0" borderId="1" xfId="0" applyFont="1" applyFill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5" xfId="0" applyFont="1" applyBorder="1"/>
    <xf numFmtId="0" fontId="1" fillId="0" borderId="5" xfId="0" applyFont="1" applyBorder="1"/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wrapText="1"/>
    </xf>
    <xf numFmtId="0" fontId="0" fillId="0" borderId="1" xfId="0" applyBorder="1" applyAlignment="1">
      <alignment vertical="top" wrapText="1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1" xfId="0" applyFont="1" applyBorder="1"/>
    <xf numFmtId="0" fontId="10" fillId="0" borderId="1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0" fontId="3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2" xfId="0" applyBorder="1"/>
    <xf numFmtId="0" fontId="7" fillId="0" borderId="0" xfId="0" applyFont="1"/>
    <xf numFmtId="0" fontId="3" fillId="0" borderId="0" xfId="0" applyFont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/>
    <xf numFmtId="0" fontId="7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5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/>
    </xf>
    <xf numFmtId="0" fontId="13" fillId="0" borderId="5" xfId="0" applyFont="1" applyBorder="1"/>
    <xf numFmtId="0" fontId="1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/>
    </xf>
    <xf numFmtId="0" fontId="13" fillId="0" borderId="12" xfId="0" applyFont="1" applyBorder="1"/>
    <xf numFmtId="0" fontId="13" fillId="0" borderId="5" xfId="0" applyFont="1" applyBorder="1" applyAlignment="1">
      <alignment horizontal="center" vertical="top"/>
    </xf>
    <xf numFmtId="0" fontId="12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center" vertical="top"/>
    </xf>
    <xf numFmtId="0" fontId="12" fillId="0" borderId="12" xfId="0" applyFont="1" applyBorder="1" applyAlignment="1">
      <alignment horizontal="center" vertical="top"/>
    </xf>
    <xf numFmtId="0" fontId="13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2" xfId="0" applyFont="1" applyBorder="1"/>
    <xf numFmtId="0" fontId="0" fillId="0" borderId="0" xfId="0" applyFont="1" applyBorder="1"/>
    <xf numFmtId="0" fontId="0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0" xfId="0" applyFill="1"/>
    <xf numFmtId="0" fontId="0" fillId="2" borderId="1" xfId="0" applyFont="1" applyFill="1" applyBorder="1"/>
    <xf numFmtId="0" fontId="1" fillId="2" borderId="5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3" fillId="2" borderId="5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" fillId="2" borderId="1" xfId="0" applyFont="1" applyFill="1" applyBorder="1"/>
    <xf numFmtId="0" fontId="0" fillId="2" borderId="5" xfId="0" applyFill="1" applyBorder="1"/>
    <xf numFmtId="0" fontId="2" fillId="2" borderId="5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4" fillId="0" borderId="0" xfId="0" applyFont="1"/>
    <xf numFmtId="0" fontId="15" fillId="0" borderId="0" xfId="0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" xfId="0" applyBorder="1" applyAlignment="1"/>
    <xf numFmtId="0" fontId="1" fillId="0" borderId="8" xfId="0" applyFont="1" applyBorder="1"/>
    <xf numFmtId="0" fontId="1" fillId="0" borderId="11" xfId="0" applyFont="1" applyBorder="1"/>
    <xf numFmtId="0" fontId="1" fillId="0" borderId="9" xfId="0" applyFont="1" applyBorder="1"/>
    <xf numFmtId="0" fontId="1" fillId="0" borderId="11" xfId="0" applyFont="1" applyFill="1" applyBorder="1" applyAlignment="1">
      <alignment horizontal="center"/>
    </xf>
    <xf numFmtId="0" fontId="0" fillId="0" borderId="5" xfId="0" applyBorder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12" fillId="0" borderId="0" xfId="0" applyFont="1" applyAlignment="1">
      <alignment wrapText="1"/>
    </xf>
    <xf numFmtId="0" fontId="1" fillId="0" borderId="11" xfId="0" applyFont="1" applyFill="1" applyBorder="1"/>
    <xf numFmtId="0" fontId="0" fillId="0" borderId="0" xfId="0" applyFont="1" applyBorder="1" applyAlignment="1">
      <alignment horizontal="center" vertical="top"/>
    </xf>
    <xf numFmtId="0" fontId="17" fillId="0" borderId="9" xfId="0" applyFont="1" applyBorder="1" applyAlignment="1">
      <alignment horizontal="center" vertical="top" wrapText="1"/>
    </xf>
    <xf numFmtId="0" fontId="0" fillId="0" borderId="1" xfId="0" applyFont="1" applyBorder="1"/>
    <xf numFmtId="0" fontId="13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0" xfId="0" applyFont="1" applyFill="1"/>
    <xf numFmtId="0" fontId="0" fillId="0" borderId="1" xfId="0" applyFont="1" applyBorder="1" applyAlignment="1">
      <alignment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3" fillId="0" borderId="9" xfId="0" applyFont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9" fillId="0" borderId="8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left"/>
    </xf>
    <xf numFmtId="0" fontId="3" fillId="2" borderId="0" xfId="0" applyFont="1" applyFill="1" applyAlignment="1">
      <alignment horizontal="center"/>
    </xf>
    <xf numFmtId="0" fontId="0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0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9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77"/>
  <sheetViews>
    <sheetView tabSelected="1" topLeftCell="A1208" zoomScaleNormal="100" workbookViewId="0">
      <pane xSplit="18744" topLeftCell="N1"/>
      <selection activeCell="C1210" sqref="C1210"/>
      <selection pane="topRight" activeCell="N771" sqref="N771"/>
    </sheetView>
  </sheetViews>
  <sheetFormatPr defaultRowHeight="14.4"/>
  <cols>
    <col min="1" max="1" width="41.44140625" customWidth="1"/>
    <col min="2" max="2" width="26.44140625" customWidth="1"/>
    <col min="3" max="3" width="31.5546875" customWidth="1"/>
    <col min="4" max="4" width="17.6640625" customWidth="1"/>
    <col min="5" max="5" width="16.77734375" customWidth="1"/>
    <col min="6" max="6" width="19.44140625" customWidth="1"/>
    <col min="7" max="7" width="18" customWidth="1"/>
    <col min="8" max="8" width="17.44140625" customWidth="1"/>
    <col min="9" max="10" width="14.88671875" customWidth="1"/>
    <col min="11" max="11" width="12.6640625" customWidth="1"/>
    <col min="12" max="13" width="14.88671875" customWidth="1"/>
    <col min="14" max="14" width="12.6640625" customWidth="1"/>
  </cols>
  <sheetData>
    <row r="1" spans="1:9" ht="18">
      <c r="A1" s="237" t="s">
        <v>174</v>
      </c>
      <c r="B1" s="237"/>
      <c r="C1" s="237"/>
      <c r="D1" s="237"/>
      <c r="E1" s="237"/>
      <c r="F1" s="91"/>
      <c r="G1" s="91"/>
      <c r="H1" s="91"/>
      <c r="I1" s="91"/>
    </row>
    <row r="2" spans="1:9" ht="18">
      <c r="A2" s="3"/>
      <c r="B2" s="182" t="s">
        <v>148</v>
      </c>
      <c r="C2" s="183"/>
      <c r="D2" s="182" t="s">
        <v>149</v>
      </c>
      <c r="E2" s="183"/>
      <c r="F2" s="182" t="s">
        <v>156</v>
      </c>
      <c r="G2" s="183"/>
      <c r="H2" s="182" t="s">
        <v>258</v>
      </c>
      <c r="I2" s="183"/>
    </row>
    <row r="3" spans="1:9" ht="18">
      <c r="A3" s="3"/>
      <c r="B3" s="3" t="s">
        <v>150</v>
      </c>
      <c r="C3" s="3" t="s">
        <v>151</v>
      </c>
      <c r="D3" s="3" t="s">
        <v>150</v>
      </c>
      <c r="E3" s="3" t="s">
        <v>151</v>
      </c>
      <c r="F3" s="3" t="s">
        <v>150</v>
      </c>
      <c r="G3" s="3" t="s">
        <v>151</v>
      </c>
      <c r="H3" s="3" t="s">
        <v>150</v>
      </c>
      <c r="I3" s="3" t="s">
        <v>151</v>
      </c>
    </row>
    <row r="4" spans="1:9" ht="39.6" customHeight="1">
      <c r="A4" s="49" t="s">
        <v>152</v>
      </c>
      <c r="B4" s="21">
        <f t="shared" ref="B4:G4" si="0">B5+B7+B9+B10+B11+B12+B13+B14+B15+B16</f>
        <v>184</v>
      </c>
      <c r="C4" s="21">
        <f t="shared" si="0"/>
        <v>150</v>
      </c>
      <c r="D4" s="21">
        <f t="shared" si="0"/>
        <v>183</v>
      </c>
      <c r="E4" s="21">
        <f t="shared" si="0"/>
        <v>148</v>
      </c>
      <c r="F4" s="21">
        <f t="shared" si="0"/>
        <v>183</v>
      </c>
      <c r="G4" s="21">
        <f t="shared" si="0"/>
        <v>148</v>
      </c>
      <c r="H4" s="21">
        <f t="shared" ref="H4:I4" si="1">H5+H7+H9+H10+H11+H12+H13+H14+H15+H16</f>
        <v>183</v>
      </c>
      <c r="I4" s="21">
        <f t="shared" si="1"/>
        <v>148</v>
      </c>
    </row>
    <row r="5" spans="1:9" ht="18">
      <c r="A5" s="3" t="s">
        <v>158</v>
      </c>
      <c r="B5" s="166">
        <v>35</v>
      </c>
      <c r="C5" s="166">
        <v>7</v>
      </c>
      <c r="D5" s="166">
        <v>35</v>
      </c>
      <c r="E5" s="166">
        <v>6</v>
      </c>
      <c r="F5" s="166">
        <v>36</v>
      </c>
      <c r="G5" s="166">
        <v>7</v>
      </c>
      <c r="H5" s="166">
        <v>36</v>
      </c>
      <c r="I5" s="166">
        <v>7</v>
      </c>
    </row>
    <row r="6" spans="1:9" ht="18">
      <c r="A6" s="4" t="s">
        <v>157</v>
      </c>
      <c r="B6" s="166">
        <v>28</v>
      </c>
      <c r="C6" s="166"/>
      <c r="D6" s="166">
        <v>28</v>
      </c>
      <c r="E6" s="166"/>
      <c r="F6" s="166">
        <v>29</v>
      </c>
      <c r="G6" s="166"/>
      <c r="H6" s="166">
        <v>29</v>
      </c>
      <c r="I6" s="166"/>
    </row>
    <row r="7" spans="1:9" ht="18">
      <c r="A7" s="3" t="s">
        <v>159</v>
      </c>
      <c r="B7" s="166">
        <v>44</v>
      </c>
      <c r="C7" s="166">
        <v>38</v>
      </c>
      <c r="D7" s="166">
        <v>43</v>
      </c>
      <c r="E7" s="166">
        <v>37</v>
      </c>
      <c r="F7" s="166">
        <v>42</v>
      </c>
      <c r="G7" s="166">
        <v>36</v>
      </c>
      <c r="H7" s="166">
        <v>42</v>
      </c>
      <c r="I7" s="166">
        <v>36</v>
      </c>
    </row>
    <row r="8" spans="1:9" ht="18">
      <c r="A8" s="4" t="s">
        <v>157</v>
      </c>
      <c r="B8" s="166">
        <v>6</v>
      </c>
      <c r="C8" s="166"/>
      <c r="D8" s="166">
        <v>6</v>
      </c>
      <c r="E8" s="166"/>
      <c r="F8" s="166">
        <v>6</v>
      </c>
      <c r="G8" s="166"/>
      <c r="H8" s="166">
        <v>6</v>
      </c>
      <c r="I8" s="166"/>
    </row>
    <row r="9" spans="1:9" ht="18">
      <c r="A9" s="3" t="s">
        <v>160</v>
      </c>
      <c r="B9" s="166">
        <v>92</v>
      </c>
      <c r="C9" s="166">
        <v>92</v>
      </c>
      <c r="D9" s="166">
        <v>91</v>
      </c>
      <c r="E9" s="166">
        <v>91</v>
      </c>
      <c r="F9" s="166">
        <v>91</v>
      </c>
      <c r="G9" s="166">
        <v>91</v>
      </c>
      <c r="H9" s="166">
        <v>91</v>
      </c>
      <c r="I9" s="166">
        <v>91</v>
      </c>
    </row>
    <row r="10" spans="1:9" ht="18">
      <c r="A10" s="3" t="s">
        <v>162</v>
      </c>
      <c r="B10" s="166">
        <v>2</v>
      </c>
      <c r="C10" s="166">
        <v>2</v>
      </c>
      <c r="D10" s="166">
        <v>2</v>
      </c>
      <c r="E10" s="166">
        <v>2</v>
      </c>
      <c r="F10" s="166">
        <v>2</v>
      </c>
      <c r="G10" s="166">
        <v>2</v>
      </c>
      <c r="H10" s="166">
        <v>2</v>
      </c>
      <c r="I10" s="166">
        <v>2</v>
      </c>
    </row>
    <row r="11" spans="1:9" ht="18">
      <c r="A11" s="3" t="s">
        <v>163</v>
      </c>
      <c r="B11" s="166">
        <v>2</v>
      </c>
      <c r="C11" s="166">
        <v>2</v>
      </c>
      <c r="D11" s="166">
        <v>3</v>
      </c>
      <c r="E11" s="166">
        <v>3</v>
      </c>
      <c r="F11" s="166">
        <v>3</v>
      </c>
      <c r="G11" s="166">
        <v>3</v>
      </c>
      <c r="H11" s="166">
        <v>3</v>
      </c>
      <c r="I11" s="166">
        <v>3</v>
      </c>
    </row>
    <row r="12" spans="1:9" ht="18">
      <c r="A12" s="3" t="s">
        <v>164</v>
      </c>
      <c r="B12" s="166">
        <v>1</v>
      </c>
      <c r="C12" s="166">
        <v>1</v>
      </c>
      <c r="D12" s="166">
        <v>1</v>
      </c>
      <c r="E12" s="166">
        <v>1</v>
      </c>
      <c r="F12" s="166">
        <v>1</v>
      </c>
      <c r="G12" s="166">
        <v>1</v>
      </c>
      <c r="H12" s="166">
        <v>1</v>
      </c>
      <c r="I12" s="166">
        <v>1</v>
      </c>
    </row>
    <row r="13" spans="1:9" ht="18">
      <c r="A13" s="11" t="s">
        <v>153</v>
      </c>
      <c r="B13" s="166">
        <v>1</v>
      </c>
      <c r="C13" s="166">
        <v>1</v>
      </c>
      <c r="D13" s="166">
        <v>1</v>
      </c>
      <c r="E13" s="166">
        <v>1</v>
      </c>
      <c r="F13" s="166">
        <v>1</v>
      </c>
      <c r="G13" s="166">
        <v>1</v>
      </c>
      <c r="H13" s="166">
        <v>1</v>
      </c>
      <c r="I13" s="166">
        <v>1</v>
      </c>
    </row>
    <row r="14" spans="1:9" ht="18">
      <c r="A14" s="3" t="s">
        <v>154</v>
      </c>
      <c r="B14" s="166">
        <v>2</v>
      </c>
      <c r="C14" s="166">
        <v>2</v>
      </c>
      <c r="D14" s="166">
        <v>2</v>
      </c>
      <c r="E14" s="166">
        <v>2</v>
      </c>
      <c r="F14" s="166">
        <v>2</v>
      </c>
      <c r="G14" s="166">
        <v>2</v>
      </c>
      <c r="H14" s="166">
        <v>2</v>
      </c>
      <c r="I14" s="166">
        <v>2</v>
      </c>
    </row>
    <row r="15" spans="1:9" ht="18">
      <c r="A15" s="3" t="s">
        <v>161</v>
      </c>
      <c r="B15" s="166">
        <v>4</v>
      </c>
      <c r="C15" s="166">
        <v>4</v>
      </c>
      <c r="D15" s="166">
        <v>4</v>
      </c>
      <c r="E15" s="166">
        <v>4</v>
      </c>
      <c r="F15" s="166">
        <v>4</v>
      </c>
      <c r="G15" s="166">
        <v>4</v>
      </c>
      <c r="H15" s="166">
        <v>4</v>
      </c>
      <c r="I15" s="166">
        <v>4</v>
      </c>
    </row>
    <row r="16" spans="1:9" ht="36">
      <c r="A16" s="4" t="s">
        <v>155</v>
      </c>
      <c r="B16" s="14">
        <v>1</v>
      </c>
      <c r="C16" s="14">
        <v>1</v>
      </c>
      <c r="D16" s="14">
        <v>1</v>
      </c>
      <c r="E16" s="14">
        <v>1</v>
      </c>
      <c r="F16" s="14">
        <v>1</v>
      </c>
      <c r="G16" s="14">
        <v>1</v>
      </c>
      <c r="H16" s="14">
        <v>1</v>
      </c>
      <c r="I16" s="14">
        <v>1</v>
      </c>
    </row>
    <row r="17" spans="1:9" ht="18">
      <c r="A17" s="209" t="s">
        <v>231</v>
      </c>
      <c r="B17" s="209"/>
      <c r="C17" s="209"/>
      <c r="D17" s="209"/>
      <c r="E17" s="88"/>
      <c r="F17" s="88"/>
      <c r="G17" s="88"/>
      <c r="H17" s="91"/>
      <c r="I17" s="91"/>
    </row>
    <row r="18" spans="1:9" ht="18">
      <c r="A18" s="5"/>
      <c r="B18" s="88"/>
      <c r="C18" s="88"/>
      <c r="D18" s="88"/>
      <c r="E18" s="88"/>
      <c r="F18" s="88"/>
      <c r="G18" s="88"/>
    </row>
    <row r="19" spans="1:9" ht="84">
      <c r="A19" s="114" t="s">
        <v>224</v>
      </c>
      <c r="B19" s="54" t="s">
        <v>225</v>
      </c>
      <c r="C19" s="54" t="s">
        <v>226</v>
      </c>
      <c r="D19" s="54" t="s">
        <v>234</v>
      </c>
      <c r="E19" s="54" t="s">
        <v>225</v>
      </c>
      <c r="F19" s="54" t="s">
        <v>226</v>
      </c>
      <c r="G19" s="54" t="s">
        <v>234</v>
      </c>
    </row>
    <row r="20" spans="1:9" ht="18">
      <c r="A20" s="226" t="s">
        <v>248</v>
      </c>
      <c r="B20" s="230"/>
      <c r="C20" s="230"/>
      <c r="D20" s="227"/>
      <c r="E20" s="264" t="s">
        <v>264</v>
      </c>
      <c r="F20" s="265"/>
      <c r="G20" s="265"/>
      <c r="H20" s="91"/>
    </row>
    <row r="21" spans="1:9" ht="18">
      <c r="A21" s="3" t="s">
        <v>227</v>
      </c>
      <c r="B21" s="166">
        <v>183</v>
      </c>
      <c r="C21" s="166">
        <v>34674</v>
      </c>
      <c r="D21" s="166">
        <v>3953</v>
      </c>
      <c r="E21" s="166">
        <v>183</v>
      </c>
      <c r="F21" s="166">
        <v>36237</v>
      </c>
      <c r="G21" s="166">
        <v>3960</v>
      </c>
      <c r="H21" s="91"/>
    </row>
    <row r="22" spans="1:9" ht="18">
      <c r="A22" s="3" t="s">
        <v>89</v>
      </c>
      <c r="B22" s="166"/>
      <c r="C22" s="166"/>
      <c r="D22" s="166"/>
      <c r="E22" s="166"/>
      <c r="F22" s="166"/>
      <c r="G22" s="166"/>
      <c r="H22" s="91"/>
    </row>
    <row r="23" spans="1:9" ht="36">
      <c r="A23" s="4" t="s">
        <v>232</v>
      </c>
      <c r="B23" s="166">
        <v>1</v>
      </c>
      <c r="C23" s="166">
        <v>65</v>
      </c>
      <c r="D23" s="166">
        <v>5</v>
      </c>
      <c r="E23" s="166">
        <v>1</v>
      </c>
      <c r="F23" s="166">
        <v>67</v>
      </c>
      <c r="G23" s="166">
        <v>5</v>
      </c>
      <c r="H23" s="91"/>
    </row>
    <row r="24" spans="1:9" ht="36">
      <c r="A24" s="11" t="s">
        <v>236</v>
      </c>
      <c r="B24" s="166">
        <v>1</v>
      </c>
      <c r="C24" s="166">
        <v>197</v>
      </c>
      <c r="D24" s="3"/>
      <c r="E24" s="166">
        <v>1</v>
      </c>
      <c r="F24" s="166">
        <v>164</v>
      </c>
      <c r="G24" s="3"/>
      <c r="H24" s="91"/>
    </row>
    <row r="25" spans="1:9" ht="36">
      <c r="A25" s="11" t="s">
        <v>249</v>
      </c>
      <c r="B25" s="166">
        <v>35</v>
      </c>
      <c r="C25" s="166"/>
      <c r="D25" s="3"/>
      <c r="E25" s="166">
        <v>35</v>
      </c>
      <c r="F25" s="166"/>
      <c r="G25" s="3"/>
      <c r="H25" s="91"/>
    </row>
    <row r="26" spans="1:9" ht="18">
      <c r="A26" s="3" t="s">
        <v>228</v>
      </c>
      <c r="B26" s="166">
        <v>177</v>
      </c>
      <c r="C26" s="166">
        <v>15009</v>
      </c>
      <c r="D26" s="166">
        <v>1417</v>
      </c>
      <c r="E26" s="166">
        <v>178</v>
      </c>
      <c r="F26" s="166">
        <v>15046</v>
      </c>
      <c r="G26" s="166">
        <v>1412</v>
      </c>
      <c r="H26" s="91"/>
    </row>
    <row r="27" spans="1:9" ht="18">
      <c r="A27" s="4" t="s">
        <v>233</v>
      </c>
      <c r="B27" s="166">
        <v>14</v>
      </c>
      <c r="C27" s="166">
        <v>504</v>
      </c>
      <c r="D27" s="166">
        <v>25</v>
      </c>
      <c r="E27" s="166">
        <v>15</v>
      </c>
      <c r="F27" s="166">
        <v>539</v>
      </c>
      <c r="G27" s="166">
        <v>25</v>
      </c>
      <c r="H27" s="91"/>
    </row>
    <row r="28" spans="1:9" ht="36">
      <c r="A28" s="4" t="s">
        <v>250</v>
      </c>
      <c r="B28" s="166">
        <v>44</v>
      </c>
      <c r="C28" s="166"/>
      <c r="D28" s="166"/>
      <c r="E28" s="166">
        <v>44</v>
      </c>
      <c r="F28" s="166"/>
      <c r="G28" s="166"/>
      <c r="H28" s="91"/>
    </row>
    <row r="29" spans="1:9" ht="36">
      <c r="A29" s="4" t="s">
        <v>251</v>
      </c>
      <c r="B29" s="166">
        <v>118</v>
      </c>
      <c r="C29" s="166"/>
      <c r="D29" s="166"/>
      <c r="E29" s="166">
        <v>115</v>
      </c>
      <c r="F29" s="166"/>
      <c r="G29" s="166"/>
      <c r="H29" s="91"/>
    </row>
    <row r="30" spans="1:9" ht="18">
      <c r="A30" s="4" t="s">
        <v>252</v>
      </c>
      <c r="B30" s="166">
        <v>1</v>
      </c>
      <c r="C30" s="166"/>
      <c r="D30" s="166"/>
      <c r="E30" s="166">
        <v>1</v>
      </c>
      <c r="F30" s="166"/>
      <c r="G30" s="166"/>
      <c r="H30" s="91"/>
    </row>
    <row r="31" spans="1:9" ht="18">
      <c r="A31" s="11" t="s">
        <v>229</v>
      </c>
      <c r="B31" s="166">
        <v>45</v>
      </c>
      <c r="C31" s="166">
        <v>18300</v>
      </c>
      <c r="D31" s="166">
        <v>753</v>
      </c>
      <c r="E31" s="166">
        <v>46</v>
      </c>
      <c r="F31" s="166">
        <v>18606</v>
      </c>
      <c r="G31" s="166">
        <v>806</v>
      </c>
      <c r="H31" s="91"/>
    </row>
    <row r="32" spans="1:9" ht="54">
      <c r="A32" s="11" t="s">
        <v>253</v>
      </c>
      <c r="B32" s="166">
        <v>25</v>
      </c>
      <c r="C32" s="166">
        <v>14162</v>
      </c>
      <c r="D32" s="166"/>
      <c r="E32" s="166">
        <v>25</v>
      </c>
      <c r="F32" s="166">
        <v>13393</v>
      </c>
      <c r="G32" s="166">
        <v>483</v>
      </c>
      <c r="H32" s="91"/>
    </row>
    <row r="33" spans="1:8" ht="18">
      <c r="A33" s="11" t="s">
        <v>254</v>
      </c>
      <c r="B33" s="166">
        <v>3</v>
      </c>
      <c r="C33" s="166">
        <v>826</v>
      </c>
      <c r="D33" s="166"/>
      <c r="E33" s="166">
        <v>3</v>
      </c>
      <c r="F33" s="166">
        <v>827</v>
      </c>
      <c r="G33" s="166">
        <v>36</v>
      </c>
      <c r="H33" s="91"/>
    </row>
    <row r="34" spans="1:8" ht="36">
      <c r="A34" s="11" t="s">
        <v>255</v>
      </c>
      <c r="B34" s="166">
        <v>14</v>
      </c>
      <c r="C34" s="166">
        <v>3149</v>
      </c>
      <c r="D34" s="166"/>
      <c r="E34" s="166">
        <v>14</v>
      </c>
      <c r="F34" s="166">
        <v>3194</v>
      </c>
      <c r="G34" s="166">
        <v>241</v>
      </c>
      <c r="H34" s="91"/>
    </row>
    <row r="35" spans="1:8" ht="54">
      <c r="A35" s="11" t="s">
        <v>256</v>
      </c>
      <c r="B35" s="166">
        <v>3</v>
      </c>
      <c r="C35" s="166">
        <v>163</v>
      </c>
      <c r="D35" s="166"/>
      <c r="E35" s="166">
        <v>4</v>
      </c>
      <c r="F35" s="166">
        <v>1192</v>
      </c>
      <c r="G35" s="166">
        <v>46</v>
      </c>
      <c r="H35" s="91"/>
    </row>
    <row r="36" spans="1:8" ht="18">
      <c r="A36" s="11" t="s">
        <v>230</v>
      </c>
      <c r="B36" s="166">
        <v>8</v>
      </c>
      <c r="C36" s="166">
        <v>5310</v>
      </c>
      <c r="D36" s="166">
        <v>532</v>
      </c>
      <c r="E36" s="166">
        <v>8</v>
      </c>
      <c r="F36" s="166">
        <v>6180</v>
      </c>
      <c r="G36" s="166">
        <v>386</v>
      </c>
      <c r="H36" s="91"/>
    </row>
    <row r="37" spans="1:8" ht="34.200000000000003" customHeight="1"/>
    <row r="38" spans="1:8" ht="84">
      <c r="A38" s="70" t="s">
        <v>224</v>
      </c>
      <c r="B38" s="54" t="s">
        <v>225</v>
      </c>
      <c r="C38" s="54" t="s">
        <v>226</v>
      </c>
      <c r="D38" s="54" t="s">
        <v>234</v>
      </c>
      <c r="E38" s="54" t="s">
        <v>225</v>
      </c>
      <c r="F38" s="54" t="s">
        <v>226</v>
      </c>
      <c r="G38" s="54" t="s">
        <v>234</v>
      </c>
    </row>
    <row r="39" spans="1:8" ht="18">
      <c r="A39" s="226" t="s">
        <v>235</v>
      </c>
      <c r="B39" s="230"/>
      <c r="C39" s="230"/>
      <c r="D39" s="227"/>
      <c r="E39" s="197" t="s">
        <v>265</v>
      </c>
      <c r="F39" s="198"/>
      <c r="G39" s="198"/>
    </row>
    <row r="40" spans="1:8" ht="18">
      <c r="A40" s="3" t="s">
        <v>227</v>
      </c>
      <c r="B40" s="72">
        <v>183</v>
      </c>
      <c r="C40" s="69">
        <v>35005</v>
      </c>
      <c r="D40" s="69">
        <v>3953</v>
      </c>
      <c r="E40" s="119">
        <v>183</v>
      </c>
      <c r="F40" s="119">
        <v>36237</v>
      </c>
      <c r="G40" s="119">
        <v>3960</v>
      </c>
    </row>
    <row r="41" spans="1:8" ht="18">
      <c r="A41" s="3" t="s">
        <v>89</v>
      </c>
      <c r="B41" s="69"/>
      <c r="C41" s="69"/>
      <c r="D41" s="69"/>
      <c r="E41" s="119"/>
      <c r="F41" s="119"/>
      <c r="G41" s="119"/>
    </row>
    <row r="42" spans="1:8" ht="36">
      <c r="A42" s="4" t="s">
        <v>232</v>
      </c>
      <c r="B42" s="69">
        <v>1</v>
      </c>
      <c r="C42" s="69">
        <v>65</v>
      </c>
      <c r="D42" s="71">
        <v>5</v>
      </c>
      <c r="E42" s="119">
        <v>1</v>
      </c>
      <c r="F42" s="119">
        <v>67</v>
      </c>
      <c r="G42" s="119">
        <v>5</v>
      </c>
    </row>
    <row r="43" spans="1:8" ht="36">
      <c r="A43" s="11" t="s">
        <v>236</v>
      </c>
      <c r="B43" s="69">
        <v>1</v>
      </c>
      <c r="C43" s="69">
        <v>190</v>
      </c>
      <c r="D43" s="3"/>
      <c r="E43" s="119">
        <v>1</v>
      </c>
      <c r="F43" s="119">
        <v>164</v>
      </c>
      <c r="G43" s="3"/>
    </row>
    <row r="44" spans="1:8" ht="18">
      <c r="A44" s="3" t="s">
        <v>228</v>
      </c>
      <c r="B44" s="69">
        <v>175</v>
      </c>
      <c r="C44" s="69">
        <v>14985</v>
      </c>
      <c r="D44" s="69">
        <v>1417</v>
      </c>
      <c r="E44" s="119">
        <v>175</v>
      </c>
      <c r="F44" s="119">
        <v>15046</v>
      </c>
      <c r="G44" s="119">
        <v>1412</v>
      </c>
    </row>
    <row r="45" spans="1:8" ht="18">
      <c r="A45" s="4" t="s">
        <v>233</v>
      </c>
      <c r="B45" s="69">
        <v>12</v>
      </c>
      <c r="C45" s="69">
        <v>459</v>
      </c>
      <c r="D45" s="69">
        <v>25</v>
      </c>
      <c r="E45" s="119">
        <v>12</v>
      </c>
      <c r="F45" s="119">
        <v>539</v>
      </c>
      <c r="G45" s="119">
        <v>25</v>
      </c>
    </row>
    <row r="46" spans="1:8" ht="31.8" customHeight="1">
      <c r="A46" s="11" t="s">
        <v>229</v>
      </c>
      <c r="B46" s="69">
        <v>45</v>
      </c>
      <c r="C46" s="69">
        <v>18300</v>
      </c>
      <c r="D46" s="69">
        <v>753</v>
      </c>
      <c r="E46" s="119">
        <v>46</v>
      </c>
      <c r="F46" s="119">
        <v>18606</v>
      </c>
      <c r="G46" s="119">
        <v>806</v>
      </c>
    </row>
    <row r="47" spans="1:8" ht="18">
      <c r="A47" s="11" t="s">
        <v>230</v>
      </c>
      <c r="B47" s="144">
        <v>8</v>
      </c>
      <c r="C47" s="144">
        <v>5932</v>
      </c>
      <c r="D47" s="144">
        <v>532</v>
      </c>
      <c r="E47" s="119">
        <v>8</v>
      </c>
      <c r="F47" s="119">
        <v>6180</v>
      </c>
      <c r="G47" s="119">
        <v>386</v>
      </c>
    </row>
    <row r="48" spans="1:8" ht="18">
      <c r="A48" s="199"/>
      <c r="B48" s="199"/>
      <c r="C48" s="199"/>
      <c r="D48" s="199"/>
    </row>
    <row r="50" spans="1:14" ht="17.399999999999999" customHeight="1">
      <c r="A50" s="193" t="s">
        <v>30</v>
      </c>
      <c r="B50" s="193"/>
      <c r="C50" s="193"/>
      <c r="D50" s="193"/>
      <c r="E50" s="193"/>
      <c r="F50" s="193"/>
      <c r="G50" s="193"/>
      <c r="H50" s="91"/>
    </row>
    <row r="51" spans="1:14" ht="18">
      <c r="A51" s="194" t="s">
        <v>31</v>
      </c>
      <c r="B51" s="194"/>
      <c r="C51" s="194"/>
      <c r="D51" s="194"/>
      <c r="E51" s="194"/>
      <c r="F51" s="194"/>
      <c r="G51" s="194"/>
      <c r="H51" s="1"/>
      <c r="I51" s="1"/>
      <c r="J51" s="1"/>
      <c r="K51" s="1"/>
      <c r="L51" s="1"/>
      <c r="M51" s="1"/>
      <c r="N51" s="1"/>
    </row>
    <row r="52" spans="1:14" ht="18" customHeight="1">
      <c r="A52" s="224"/>
      <c r="B52" s="205" t="s">
        <v>19</v>
      </c>
      <c r="C52" s="182" t="s">
        <v>1</v>
      </c>
      <c r="D52" s="188"/>
      <c r="E52" s="188"/>
      <c r="F52" s="188"/>
      <c r="G52" s="183"/>
      <c r="H52" s="1"/>
      <c r="I52" s="1"/>
      <c r="J52" s="1"/>
      <c r="K52" s="1"/>
      <c r="L52" s="1"/>
      <c r="M52" s="1"/>
      <c r="N52" s="1"/>
    </row>
    <row r="53" spans="1:14" ht="162">
      <c r="A53" s="225"/>
      <c r="B53" s="207"/>
      <c r="C53" s="142" t="s">
        <v>20</v>
      </c>
      <c r="D53" s="142" t="s">
        <v>21</v>
      </c>
      <c r="E53" s="142" t="s">
        <v>22</v>
      </c>
      <c r="F53" s="142" t="s">
        <v>23</v>
      </c>
      <c r="G53" s="142" t="s">
        <v>24</v>
      </c>
      <c r="H53" s="1"/>
      <c r="I53" s="1"/>
      <c r="J53" s="1"/>
      <c r="K53" s="1"/>
      <c r="L53" s="1"/>
      <c r="M53" s="1"/>
      <c r="N53" s="1"/>
    </row>
    <row r="54" spans="1:14" ht="18">
      <c r="A54" s="3"/>
      <c r="B54" s="182" t="s">
        <v>257</v>
      </c>
      <c r="C54" s="188"/>
      <c r="D54" s="188"/>
      <c r="E54" s="188"/>
      <c r="F54" s="188"/>
      <c r="G54" s="183"/>
      <c r="H54" s="1"/>
      <c r="I54" s="1"/>
      <c r="J54" s="1"/>
      <c r="K54" s="1"/>
      <c r="L54" s="1"/>
      <c r="M54" s="1"/>
      <c r="N54" s="1"/>
    </row>
    <row r="55" spans="1:14" ht="18">
      <c r="A55" s="20" t="s">
        <v>0</v>
      </c>
      <c r="B55" s="21">
        <f t="shared" ref="B55:G55" si="2">B57+B58+B59+B60+B61+B62+B63+B64+B65+B66+B67</f>
        <v>179</v>
      </c>
      <c r="C55" s="21">
        <f t="shared" si="2"/>
        <v>36</v>
      </c>
      <c r="D55" s="21">
        <f t="shared" si="2"/>
        <v>42</v>
      </c>
      <c r="E55" s="21">
        <f t="shared" si="2"/>
        <v>98</v>
      </c>
      <c r="F55" s="21">
        <f t="shared" si="2"/>
        <v>2</v>
      </c>
      <c r="G55" s="21">
        <f t="shared" si="2"/>
        <v>1</v>
      </c>
      <c r="H55" s="1"/>
      <c r="I55" s="1"/>
      <c r="J55" s="1"/>
      <c r="K55" s="1"/>
      <c r="L55" s="1"/>
      <c r="M55" s="1"/>
      <c r="N55" s="1"/>
    </row>
    <row r="56" spans="1:14" ht="18">
      <c r="A56" s="3" t="s">
        <v>1</v>
      </c>
      <c r="B56" s="3"/>
      <c r="C56" s="3"/>
      <c r="D56" s="3"/>
      <c r="E56" s="3"/>
      <c r="F56" s="3"/>
      <c r="G56" s="3"/>
      <c r="H56" s="1"/>
      <c r="I56" s="1"/>
      <c r="J56" s="1"/>
      <c r="K56" s="1"/>
      <c r="L56" s="1"/>
      <c r="M56" s="1"/>
      <c r="N56" s="1"/>
    </row>
    <row r="57" spans="1:14" ht="18">
      <c r="A57" s="3" t="s">
        <v>2</v>
      </c>
      <c r="B57" s="144">
        <f t="shared" ref="B57:B67" si="3">C57+D57+E57+F57+G57</f>
        <v>13</v>
      </c>
      <c r="C57" s="144">
        <v>0</v>
      </c>
      <c r="D57" s="144">
        <v>1</v>
      </c>
      <c r="E57" s="144">
        <v>12</v>
      </c>
      <c r="F57" s="144">
        <v>0</v>
      </c>
      <c r="G57" s="144">
        <v>0</v>
      </c>
      <c r="H57" s="1"/>
      <c r="I57" s="1"/>
      <c r="J57" s="1"/>
      <c r="K57" s="1"/>
      <c r="L57" s="1"/>
      <c r="M57" s="1"/>
      <c r="N57" s="1"/>
    </row>
    <row r="58" spans="1:14" ht="18">
      <c r="A58" s="3" t="s">
        <v>3</v>
      </c>
      <c r="B58" s="144">
        <f t="shared" si="3"/>
        <v>16</v>
      </c>
      <c r="C58" s="144">
        <v>3</v>
      </c>
      <c r="D58" s="144">
        <v>4</v>
      </c>
      <c r="E58" s="144">
        <v>9</v>
      </c>
      <c r="F58" s="144">
        <v>0</v>
      </c>
      <c r="G58" s="144">
        <v>0</v>
      </c>
      <c r="H58" s="1"/>
      <c r="I58" s="1"/>
      <c r="J58" s="1"/>
      <c r="K58" s="1"/>
      <c r="L58" s="1"/>
      <c r="M58" s="1"/>
      <c r="N58" s="1"/>
    </row>
    <row r="59" spans="1:14" ht="18">
      <c r="A59" s="3" t="s">
        <v>4</v>
      </c>
      <c r="B59" s="144">
        <f t="shared" si="3"/>
        <v>23</v>
      </c>
      <c r="C59" s="144">
        <v>9</v>
      </c>
      <c r="D59" s="144">
        <v>4</v>
      </c>
      <c r="E59" s="144">
        <v>10</v>
      </c>
      <c r="F59" s="144">
        <v>0</v>
      </c>
      <c r="G59" s="144">
        <v>0</v>
      </c>
      <c r="H59" s="1"/>
      <c r="I59" s="1"/>
      <c r="J59" s="1"/>
      <c r="K59" s="1"/>
      <c r="L59" s="1"/>
      <c r="M59" s="1"/>
      <c r="N59" s="1"/>
    </row>
    <row r="60" spans="1:14" ht="18">
      <c r="A60" s="3" t="s">
        <v>5</v>
      </c>
      <c r="B60" s="144">
        <f t="shared" si="3"/>
        <v>13</v>
      </c>
      <c r="C60" s="144">
        <v>1</v>
      </c>
      <c r="D60" s="144">
        <v>7</v>
      </c>
      <c r="E60" s="144">
        <v>5</v>
      </c>
      <c r="F60" s="144">
        <v>0</v>
      </c>
      <c r="G60" s="144">
        <v>0</v>
      </c>
      <c r="H60" s="1"/>
      <c r="I60" s="1"/>
      <c r="J60" s="1"/>
      <c r="K60" s="1"/>
      <c r="L60" s="1"/>
      <c r="M60" s="1"/>
      <c r="N60" s="1"/>
    </row>
    <row r="61" spans="1:14" ht="18">
      <c r="A61" s="3" t="s">
        <v>6</v>
      </c>
      <c r="B61" s="144">
        <f t="shared" si="3"/>
        <v>12</v>
      </c>
      <c r="C61" s="144">
        <v>2</v>
      </c>
      <c r="D61" s="144">
        <v>1</v>
      </c>
      <c r="E61" s="144">
        <v>9</v>
      </c>
      <c r="F61" s="144">
        <v>0</v>
      </c>
      <c r="G61" s="144">
        <v>0</v>
      </c>
      <c r="H61" s="1"/>
      <c r="I61" s="1"/>
      <c r="J61" s="1"/>
      <c r="K61" s="1"/>
      <c r="L61" s="1"/>
      <c r="M61" s="1"/>
      <c r="N61" s="1"/>
    </row>
    <row r="62" spans="1:14" ht="18">
      <c r="A62" s="3" t="s">
        <v>7</v>
      </c>
      <c r="B62" s="144">
        <f t="shared" si="3"/>
        <v>22</v>
      </c>
      <c r="C62" s="144">
        <v>7</v>
      </c>
      <c r="D62" s="144">
        <v>3</v>
      </c>
      <c r="E62" s="144">
        <v>12</v>
      </c>
      <c r="F62" s="144">
        <v>0</v>
      </c>
      <c r="G62" s="144">
        <v>0</v>
      </c>
      <c r="H62" s="1"/>
      <c r="I62" s="1"/>
      <c r="J62" s="1"/>
      <c r="K62" s="1"/>
      <c r="L62" s="1"/>
      <c r="M62" s="1"/>
      <c r="N62" s="1"/>
    </row>
    <row r="63" spans="1:14" ht="18">
      <c r="A63" s="3" t="s">
        <v>8</v>
      </c>
      <c r="B63" s="144">
        <f t="shared" si="3"/>
        <v>25</v>
      </c>
      <c r="C63" s="144">
        <v>5</v>
      </c>
      <c r="D63" s="144">
        <v>10</v>
      </c>
      <c r="E63" s="144">
        <v>10</v>
      </c>
      <c r="F63" s="144">
        <v>0</v>
      </c>
      <c r="G63" s="144">
        <v>0</v>
      </c>
      <c r="H63" s="1"/>
      <c r="I63" s="1"/>
      <c r="J63" s="1"/>
      <c r="K63" s="1"/>
      <c r="L63" s="1"/>
      <c r="M63" s="1"/>
      <c r="N63" s="1"/>
    </row>
    <row r="64" spans="1:14" ht="18">
      <c r="A64" s="3" t="s">
        <v>9</v>
      </c>
      <c r="B64" s="144">
        <f t="shared" si="3"/>
        <v>11</v>
      </c>
      <c r="C64" s="144">
        <v>2</v>
      </c>
      <c r="D64" s="144">
        <v>3</v>
      </c>
      <c r="E64" s="144">
        <v>6</v>
      </c>
      <c r="F64" s="144">
        <v>0</v>
      </c>
      <c r="G64" s="144">
        <v>0</v>
      </c>
      <c r="H64" s="1"/>
      <c r="I64" s="1"/>
      <c r="J64" s="1"/>
      <c r="K64" s="1"/>
      <c r="L64" s="1"/>
      <c r="M64" s="1"/>
      <c r="N64" s="1"/>
    </row>
    <row r="65" spans="1:14" ht="18">
      <c r="A65" s="3" t="s">
        <v>10</v>
      </c>
      <c r="B65" s="144">
        <f t="shared" si="3"/>
        <v>8</v>
      </c>
      <c r="C65" s="144">
        <v>1</v>
      </c>
      <c r="D65" s="144">
        <v>2</v>
      </c>
      <c r="E65" s="144">
        <v>5</v>
      </c>
      <c r="F65" s="144">
        <v>0</v>
      </c>
      <c r="G65" s="144">
        <v>0</v>
      </c>
      <c r="H65" s="1"/>
      <c r="I65" s="1"/>
      <c r="J65" s="1"/>
      <c r="K65" s="1"/>
      <c r="L65" s="1"/>
      <c r="M65" s="1"/>
      <c r="N65" s="1"/>
    </row>
    <row r="66" spans="1:14" ht="18">
      <c r="A66" s="3" t="s">
        <v>11</v>
      </c>
      <c r="B66" s="144">
        <f t="shared" si="3"/>
        <v>19</v>
      </c>
      <c r="C66" s="144">
        <v>5</v>
      </c>
      <c r="D66" s="144">
        <v>7</v>
      </c>
      <c r="E66" s="144">
        <v>7</v>
      </c>
      <c r="F66" s="144">
        <v>0</v>
      </c>
      <c r="G66" s="144">
        <v>0</v>
      </c>
      <c r="H66" s="1"/>
      <c r="I66" s="1"/>
      <c r="J66" s="1"/>
      <c r="K66" s="1"/>
      <c r="L66" s="1"/>
      <c r="M66" s="1"/>
      <c r="N66" s="1"/>
    </row>
    <row r="67" spans="1:14" ht="18">
      <c r="A67" s="3" t="s">
        <v>12</v>
      </c>
      <c r="B67" s="144">
        <f t="shared" si="3"/>
        <v>17</v>
      </c>
      <c r="C67" s="144">
        <f>C71+C72+C73+C74+C75+C76+C69+C70</f>
        <v>1</v>
      </c>
      <c r="D67" s="144">
        <f>D71+D72+D73+D74+D75+D76+D69+D70</f>
        <v>0</v>
      </c>
      <c r="E67" s="144">
        <f>E71+E72+E73+E74+E75+E76+E69+E70</f>
        <v>13</v>
      </c>
      <c r="F67" s="144">
        <f>F71+F72+F73+F74+F75+F76+F69+F70</f>
        <v>2</v>
      </c>
      <c r="G67" s="144">
        <f>G71+G72+G73+G74+G75+G76+G69+G70</f>
        <v>1</v>
      </c>
      <c r="H67" s="1"/>
      <c r="I67" s="1"/>
      <c r="J67" s="1"/>
      <c r="K67" s="1"/>
      <c r="L67" s="1"/>
      <c r="M67" s="1"/>
      <c r="N67" s="1"/>
    </row>
    <row r="68" spans="1:14" ht="18">
      <c r="A68" s="3" t="s">
        <v>1</v>
      </c>
      <c r="B68" s="144"/>
      <c r="C68" s="144"/>
      <c r="D68" s="144"/>
      <c r="E68" s="144"/>
      <c r="F68" s="144"/>
      <c r="G68" s="144"/>
      <c r="H68" s="1"/>
      <c r="I68" s="1"/>
      <c r="J68" s="1"/>
      <c r="K68" s="1"/>
      <c r="L68" s="1"/>
      <c r="M68" s="1"/>
      <c r="N68" s="1"/>
    </row>
    <row r="69" spans="1:14" ht="18">
      <c r="A69" s="148" t="s">
        <v>29</v>
      </c>
      <c r="B69" s="144">
        <f t="shared" ref="B69" si="4">C69+D69+E69+F69+G69</f>
        <v>11</v>
      </c>
      <c r="C69" s="144">
        <v>1</v>
      </c>
      <c r="D69" s="144">
        <v>0</v>
      </c>
      <c r="E69" s="144">
        <v>10</v>
      </c>
      <c r="F69" s="144">
        <v>0</v>
      </c>
      <c r="G69" s="144">
        <v>0</v>
      </c>
      <c r="H69" s="1"/>
      <c r="I69" s="1"/>
      <c r="J69" s="1"/>
      <c r="K69" s="1"/>
      <c r="L69" s="1"/>
      <c r="M69" s="1"/>
      <c r="N69" s="1"/>
    </row>
    <row r="70" spans="1:14" ht="36">
      <c r="A70" s="4" t="s">
        <v>13</v>
      </c>
      <c r="B70" s="144">
        <v>1</v>
      </c>
      <c r="C70" s="144">
        <v>0</v>
      </c>
      <c r="D70" s="144">
        <v>0</v>
      </c>
      <c r="E70" s="144">
        <v>1</v>
      </c>
      <c r="F70" s="144">
        <v>0</v>
      </c>
      <c r="G70" s="144">
        <v>0</v>
      </c>
      <c r="H70" s="1"/>
      <c r="I70" s="1"/>
      <c r="J70" s="1"/>
      <c r="K70" s="1"/>
      <c r="L70" s="1"/>
      <c r="M70" s="1"/>
      <c r="N70" s="1"/>
    </row>
    <row r="71" spans="1:14" ht="36">
      <c r="A71" s="4" t="s">
        <v>14</v>
      </c>
      <c r="B71" s="144">
        <f t="shared" ref="B71:B75" si="5">C71+D71+E71+F71+G71</f>
        <v>1</v>
      </c>
      <c r="C71" s="144">
        <v>0</v>
      </c>
      <c r="D71" s="144">
        <v>0</v>
      </c>
      <c r="E71" s="144">
        <v>1</v>
      </c>
      <c r="F71" s="144">
        <v>0</v>
      </c>
      <c r="G71" s="144">
        <v>0</v>
      </c>
      <c r="H71" s="1"/>
      <c r="I71" s="1"/>
      <c r="J71" s="1"/>
      <c r="K71" s="1"/>
      <c r="L71" s="1"/>
      <c r="M71" s="1"/>
      <c r="N71" s="1"/>
    </row>
    <row r="72" spans="1:14" ht="54">
      <c r="A72" s="4" t="s">
        <v>15</v>
      </c>
      <c r="B72" s="144">
        <f t="shared" si="5"/>
        <v>1</v>
      </c>
      <c r="C72" s="144">
        <v>0</v>
      </c>
      <c r="D72" s="144">
        <v>0</v>
      </c>
      <c r="E72" s="144">
        <v>1</v>
      </c>
      <c r="F72" s="144">
        <v>0</v>
      </c>
      <c r="G72" s="144">
        <v>0</v>
      </c>
      <c r="H72" s="1"/>
      <c r="I72" s="1"/>
      <c r="J72" s="1"/>
      <c r="K72" s="1"/>
      <c r="L72" s="1"/>
      <c r="M72" s="1"/>
      <c r="N72" s="1"/>
    </row>
    <row r="73" spans="1:14" ht="36">
      <c r="A73" s="4" t="s">
        <v>16</v>
      </c>
      <c r="B73" s="144">
        <f t="shared" si="5"/>
        <v>1</v>
      </c>
      <c r="C73" s="144">
        <v>0</v>
      </c>
      <c r="D73" s="144">
        <v>0</v>
      </c>
      <c r="E73" s="144">
        <v>0</v>
      </c>
      <c r="F73" s="144">
        <v>1</v>
      </c>
      <c r="G73" s="144">
        <v>0</v>
      </c>
      <c r="H73" s="1"/>
      <c r="I73" s="1"/>
      <c r="J73" s="1"/>
      <c r="K73" s="1"/>
      <c r="L73" s="1"/>
      <c r="M73" s="1"/>
      <c r="N73" s="1"/>
    </row>
    <row r="74" spans="1:14" ht="36">
      <c r="A74" s="4" t="s">
        <v>17</v>
      </c>
      <c r="B74" s="144">
        <f t="shared" si="5"/>
        <v>1</v>
      </c>
      <c r="C74" s="144">
        <v>0</v>
      </c>
      <c r="D74" s="144">
        <v>0</v>
      </c>
      <c r="E74" s="144">
        <v>0</v>
      </c>
      <c r="F74" s="144">
        <v>1</v>
      </c>
      <c r="G74" s="144">
        <v>0</v>
      </c>
      <c r="H74" s="1"/>
      <c r="I74" s="1"/>
      <c r="J74" s="1"/>
      <c r="K74" s="1"/>
      <c r="L74" s="1"/>
      <c r="M74" s="1"/>
      <c r="N74" s="1"/>
    </row>
    <row r="75" spans="1:14" ht="36">
      <c r="A75" s="4" t="s">
        <v>18</v>
      </c>
      <c r="B75" s="144">
        <f t="shared" si="5"/>
        <v>1</v>
      </c>
      <c r="C75" s="144">
        <v>0</v>
      </c>
      <c r="D75" s="144">
        <v>0</v>
      </c>
      <c r="E75" s="144">
        <v>0</v>
      </c>
      <c r="F75" s="144">
        <v>0</v>
      </c>
      <c r="G75" s="144">
        <v>1</v>
      </c>
      <c r="H75" s="1"/>
      <c r="I75" s="1"/>
      <c r="J75" s="1"/>
      <c r="K75" s="1"/>
      <c r="L75" s="1"/>
      <c r="M75" s="1"/>
      <c r="N75" s="1"/>
    </row>
    <row r="76" spans="1:14" ht="18">
      <c r="A76" s="149"/>
      <c r="B76" s="149"/>
      <c r="C76" s="149"/>
      <c r="D76" s="149"/>
      <c r="E76" s="149"/>
      <c r="F76" s="149"/>
      <c r="G76" s="149"/>
      <c r="H76" s="1"/>
      <c r="I76" s="1"/>
      <c r="J76" s="1"/>
      <c r="K76" s="1"/>
      <c r="L76" s="1"/>
      <c r="M76" s="1"/>
      <c r="N76" s="1"/>
    </row>
    <row r="77" spans="1:14" ht="18" customHeight="1">
      <c r="A77" s="224"/>
      <c r="B77" s="205" t="s">
        <v>19</v>
      </c>
      <c r="C77" s="182" t="s">
        <v>1</v>
      </c>
      <c r="D77" s="188"/>
      <c r="E77" s="188"/>
      <c r="F77" s="188"/>
      <c r="G77" s="183"/>
      <c r="H77" s="1"/>
      <c r="I77" s="1"/>
      <c r="J77" s="1"/>
      <c r="K77" s="1"/>
      <c r="L77" s="1"/>
      <c r="M77" s="1"/>
      <c r="N77" s="1"/>
    </row>
    <row r="78" spans="1:14" ht="181.8" customHeight="1">
      <c r="A78" s="225"/>
      <c r="B78" s="207"/>
      <c r="C78" s="142" t="s">
        <v>20</v>
      </c>
      <c r="D78" s="142" t="s">
        <v>21</v>
      </c>
      <c r="E78" s="142" t="s">
        <v>22</v>
      </c>
      <c r="F78" s="142" t="s">
        <v>23</v>
      </c>
      <c r="G78" s="142" t="s">
        <v>24</v>
      </c>
      <c r="H78" s="2"/>
      <c r="I78" s="1"/>
      <c r="J78" s="1"/>
      <c r="K78" s="1"/>
      <c r="L78" s="1"/>
      <c r="M78" s="1"/>
      <c r="N78" s="1"/>
    </row>
    <row r="79" spans="1:14" ht="18">
      <c r="A79" s="3"/>
      <c r="B79" s="182" t="s">
        <v>25</v>
      </c>
      <c r="C79" s="188"/>
      <c r="D79" s="188"/>
      <c r="E79" s="188"/>
      <c r="F79" s="188"/>
      <c r="G79" s="183"/>
      <c r="H79" s="1"/>
      <c r="I79" s="1"/>
      <c r="J79" s="1"/>
      <c r="K79" s="1"/>
      <c r="L79" s="1"/>
      <c r="M79" s="1"/>
      <c r="N79" s="1"/>
    </row>
    <row r="80" spans="1:14" ht="18">
      <c r="A80" s="20" t="s">
        <v>0</v>
      </c>
      <c r="B80" s="21">
        <f t="shared" ref="B80:G80" si="6">B82+B83+B84+B85+B86+B87+B88+B89+B90+B91+B92</f>
        <v>179</v>
      </c>
      <c r="C80" s="21">
        <f t="shared" si="6"/>
        <v>36</v>
      </c>
      <c r="D80" s="21">
        <f t="shared" si="6"/>
        <v>42</v>
      </c>
      <c r="E80" s="21">
        <f t="shared" si="6"/>
        <v>98</v>
      </c>
      <c r="F80" s="21">
        <f t="shared" si="6"/>
        <v>2</v>
      </c>
      <c r="G80" s="21">
        <f t="shared" si="6"/>
        <v>1</v>
      </c>
      <c r="H80" s="1"/>
      <c r="I80" s="1"/>
      <c r="J80" s="1"/>
      <c r="K80" s="1"/>
      <c r="L80" s="1"/>
      <c r="M80" s="1"/>
      <c r="N80" s="1"/>
    </row>
    <row r="81" spans="1:14" ht="18">
      <c r="A81" s="3" t="s">
        <v>1</v>
      </c>
      <c r="B81" s="3"/>
      <c r="C81" s="3"/>
      <c r="D81" s="3"/>
      <c r="E81" s="3"/>
      <c r="F81" s="3"/>
      <c r="G81" s="3"/>
      <c r="H81" s="1"/>
      <c r="I81" s="1"/>
      <c r="J81" s="1"/>
      <c r="K81" s="1"/>
      <c r="L81" s="1"/>
      <c r="M81" s="1"/>
      <c r="N81" s="1"/>
    </row>
    <row r="82" spans="1:14" ht="18">
      <c r="A82" s="3" t="s">
        <v>2</v>
      </c>
      <c r="B82" s="144">
        <f t="shared" ref="B82:B92" si="7">C82+D82+E82+F82+G82</f>
        <v>13</v>
      </c>
      <c r="C82" s="144">
        <v>0</v>
      </c>
      <c r="D82" s="144">
        <v>1</v>
      </c>
      <c r="E82" s="144">
        <v>12</v>
      </c>
      <c r="F82" s="144">
        <v>0</v>
      </c>
      <c r="G82" s="144">
        <v>0</v>
      </c>
      <c r="H82" s="1"/>
      <c r="I82" s="1"/>
      <c r="J82" s="1"/>
      <c r="K82" s="1"/>
      <c r="L82" s="1"/>
      <c r="M82" s="1"/>
      <c r="N82" s="1"/>
    </row>
    <row r="83" spans="1:14" ht="18">
      <c r="A83" s="3" t="s">
        <v>3</v>
      </c>
      <c r="B83" s="144">
        <f t="shared" si="7"/>
        <v>16</v>
      </c>
      <c r="C83" s="144">
        <v>3</v>
      </c>
      <c r="D83" s="144">
        <v>4</v>
      </c>
      <c r="E83" s="144">
        <v>9</v>
      </c>
      <c r="F83" s="144">
        <v>0</v>
      </c>
      <c r="G83" s="144">
        <v>0</v>
      </c>
      <c r="H83" s="1"/>
      <c r="I83" s="1"/>
      <c r="J83" s="1"/>
      <c r="K83" s="1"/>
      <c r="L83" s="1"/>
      <c r="M83" s="1"/>
      <c r="N83" s="1"/>
    </row>
    <row r="84" spans="1:14" ht="18">
      <c r="A84" s="3" t="s">
        <v>4</v>
      </c>
      <c r="B84" s="144">
        <f t="shared" si="7"/>
        <v>23</v>
      </c>
      <c r="C84" s="144">
        <v>9</v>
      </c>
      <c r="D84" s="144">
        <v>4</v>
      </c>
      <c r="E84" s="144">
        <v>10</v>
      </c>
      <c r="F84" s="144">
        <v>0</v>
      </c>
      <c r="G84" s="144">
        <v>0</v>
      </c>
      <c r="H84" s="1"/>
      <c r="I84" s="1"/>
      <c r="J84" s="1"/>
      <c r="K84" s="1"/>
      <c r="L84" s="1"/>
      <c r="M84" s="1"/>
      <c r="N84" s="1"/>
    </row>
    <row r="85" spans="1:14" ht="18">
      <c r="A85" s="3" t="s">
        <v>5</v>
      </c>
      <c r="B85" s="144">
        <f t="shared" si="7"/>
        <v>13</v>
      </c>
      <c r="C85" s="144">
        <v>1</v>
      </c>
      <c r="D85" s="144">
        <v>7</v>
      </c>
      <c r="E85" s="144">
        <v>5</v>
      </c>
      <c r="F85" s="144">
        <v>0</v>
      </c>
      <c r="G85" s="144">
        <v>0</v>
      </c>
      <c r="H85" s="1"/>
      <c r="I85" s="1"/>
      <c r="J85" s="1"/>
      <c r="K85" s="1"/>
      <c r="L85" s="1"/>
      <c r="M85" s="1"/>
      <c r="N85" s="1"/>
    </row>
    <row r="86" spans="1:14" ht="18">
      <c r="A86" s="3" t="s">
        <v>6</v>
      </c>
      <c r="B86" s="144">
        <f t="shared" si="7"/>
        <v>12</v>
      </c>
      <c r="C86" s="144">
        <v>2</v>
      </c>
      <c r="D86" s="144">
        <v>1</v>
      </c>
      <c r="E86" s="144">
        <v>9</v>
      </c>
      <c r="F86" s="144">
        <v>0</v>
      </c>
      <c r="G86" s="144">
        <v>0</v>
      </c>
      <c r="H86" s="1"/>
      <c r="I86" s="1"/>
      <c r="J86" s="1"/>
      <c r="K86" s="1"/>
      <c r="L86" s="1"/>
      <c r="M86" s="1"/>
      <c r="N86" s="1"/>
    </row>
    <row r="87" spans="1:14" ht="18">
      <c r="A87" s="3" t="s">
        <v>7</v>
      </c>
      <c r="B87" s="144">
        <f t="shared" si="7"/>
        <v>22</v>
      </c>
      <c r="C87" s="144">
        <v>7</v>
      </c>
      <c r="D87" s="144">
        <v>3</v>
      </c>
      <c r="E87" s="144">
        <v>12</v>
      </c>
      <c r="F87" s="144">
        <v>0</v>
      </c>
      <c r="G87" s="144">
        <v>0</v>
      </c>
      <c r="H87" s="1"/>
      <c r="I87" s="1"/>
      <c r="J87" s="1"/>
      <c r="K87" s="1"/>
      <c r="L87" s="1"/>
      <c r="M87" s="1"/>
      <c r="N87" s="1"/>
    </row>
    <row r="88" spans="1:14" ht="18">
      <c r="A88" s="3" t="s">
        <v>8</v>
      </c>
      <c r="B88" s="144">
        <f t="shared" si="7"/>
        <v>25</v>
      </c>
      <c r="C88" s="144">
        <v>5</v>
      </c>
      <c r="D88" s="144">
        <v>10</v>
      </c>
      <c r="E88" s="144">
        <v>10</v>
      </c>
      <c r="F88" s="144">
        <v>0</v>
      </c>
      <c r="G88" s="144">
        <v>0</v>
      </c>
      <c r="H88" s="1"/>
      <c r="I88" s="1"/>
      <c r="J88" s="1"/>
      <c r="K88" s="1"/>
      <c r="L88" s="1"/>
      <c r="M88" s="1"/>
      <c r="N88" s="1"/>
    </row>
    <row r="89" spans="1:14" ht="18">
      <c r="A89" s="3" t="s">
        <v>9</v>
      </c>
      <c r="B89" s="144">
        <f t="shared" si="7"/>
        <v>11</v>
      </c>
      <c r="C89" s="144">
        <v>2</v>
      </c>
      <c r="D89" s="144">
        <v>3</v>
      </c>
      <c r="E89" s="144">
        <v>6</v>
      </c>
      <c r="F89" s="144">
        <v>0</v>
      </c>
      <c r="G89" s="144">
        <v>0</v>
      </c>
      <c r="H89" s="1"/>
      <c r="I89" s="1"/>
      <c r="J89" s="1"/>
      <c r="K89" s="1"/>
      <c r="L89" s="1"/>
      <c r="M89" s="1"/>
      <c r="N89" s="1"/>
    </row>
    <row r="90" spans="1:14" ht="18">
      <c r="A90" s="3" t="s">
        <v>10</v>
      </c>
      <c r="B90" s="144">
        <f t="shared" si="7"/>
        <v>8</v>
      </c>
      <c r="C90" s="144">
        <v>1</v>
      </c>
      <c r="D90" s="144">
        <v>2</v>
      </c>
      <c r="E90" s="144">
        <v>5</v>
      </c>
      <c r="F90" s="144">
        <v>0</v>
      </c>
      <c r="G90" s="144">
        <v>0</v>
      </c>
      <c r="H90" s="1"/>
      <c r="I90" s="1"/>
      <c r="J90" s="1"/>
      <c r="K90" s="1"/>
      <c r="L90" s="1"/>
      <c r="M90" s="1"/>
      <c r="N90" s="1"/>
    </row>
    <row r="91" spans="1:14" ht="18">
      <c r="A91" s="3" t="s">
        <v>11</v>
      </c>
      <c r="B91" s="144">
        <f t="shared" si="7"/>
        <v>19</v>
      </c>
      <c r="C91" s="144">
        <v>5</v>
      </c>
      <c r="D91" s="144">
        <v>7</v>
      </c>
      <c r="E91" s="144">
        <v>7</v>
      </c>
      <c r="F91" s="144">
        <v>0</v>
      </c>
      <c r="G91" s="144">
        <v>0</v>
      </c>
      <c r="H91" s="1"/>
      <c r="I91" s="1"/>
      <c r="J91" s="1"/>
      <c r="K91" s="1"/>
      <c r="L91" s="1"/>
      <c r="M91" s="1"/>
      <c r="N91" s="1"/>
    </row>
    <row r="92" spans="1:14" ht="18">
      <c r="A92" s="3" t="s">
        <v>12</v>
      </c>
      <c r="B92" s="144">
        <f t="shared" si="7"/>
        <v>17</v>
      </c>
      <c r="C92" s="144">
        <f>C96+C97+C98+C99+C100+C101+C94+C95</f>
        <v>1</v>
      </c>
      <c r="D92" s="144">
        <f>D96+D97+D98+D99+D100+D101+D94+D95</f>
        <v>0</v>
      </c>
      <c r="E92" s="144">
        <f>E96+E97+E98+E99+E100+E101+E94+E95</f>
        <v>13</v>
      </c>
      <c r="F92" s="144">
        <f>F96+F97+F98+F99+F100+F101+F94+F95</f>
        <v>2</v>
      </c>
      <c r="G92" s="144">
        <f>G96+G97+G98+G99+G100+G101+G94+G95</f>
        <v>1</v>
      </c>
      <c r="H92" s="1"/>
      <c r="I92" s="1"/>
      <c r="J92" s="1"/>
      <c r="K92" s="1"/>
      <c r="L92" s="1"/>
      <c r="M92" s="1"/>
      <c r="N92" s="1"/>
    </row>
    <row r="93" spans="1:14" ht="18">
      <c r="A93" s="3" t="s">
        <v>1</v>
      </c>
      <c r="B93" s="144"/>
      <c r="C93" s="144"/>
      <c r="D93" s="144"/>
      <c r="E93" s="144"/>
      <c r="F93" s="144"/>
      <c r="G93" s="144"/>
      <c r="H93" s="1"/>
      <c r="I93" s="1"/>
      <c r="J93" s="1"/>
      <c r="K93" s="1"/>
      <c r="L93" s="1"/>
      <c r="M93" s="1"/>
      <c r="N93" s="1"/>
    </row>
    <row r="94" spans="1:14" ht="18">
      <c r="A94" s="148" t="s">
        <v>29</v>
      </c>
      <c r="B94" s="144">
        <f t="shared" ref="B94:B100" si="8">C94+D94+E94+F94+G94</f>
        <v>11</v>
      </c>
      <c r="C94" s="144">
        <v>1</v>
      </c>
      <c r="D94" s="144">
        <v>0</v>
      </c>
      <c r="E94" s="144">
        <v>10</v>
      </c>
      <c r="F94" s="144">
        <v>0</v>
      </c>
      <c r="G94" s="144">
        <v>0</v>
      </c>
      <c r="H94" s="1"/>
      <c r="I94" s="1"/>
      <c r="J94" s="1"/>
      <c r="K94" s="1"/>
      <c r="L94" s="1"/>
      <c r="M94" s="1"/>
      <c r="N94" s="1"/>
    </row>
    <row r="95" spans="1:14" ht="36">
      <c r="A95" s="4" t="s">
        <v>13</v>
      </c>
      <c r="B95" s="144">
        <v>1</v>
      </c>
      <c r="C95" s="144">
        <v>0</v>
      </c>
      <c r="D95" s="144">
        <v>0</v>
      </c>
      <c r="E95" s="144">
        <v>1</v>
      </c>
      <c r="F95" s="144">
        <v>0</v>
      </c>
      <c r="G95" s="144">
        <v>0</v>
      </c>
      <c r="H95" s="1"/>
      <c r="I95" s="1"/>
      <c r="J95" s="1"/>
      <c r="K95" s="1"/>
      <c r="L95" s="1"/>
      <c r="M95" s="1"/>
      <c r="N95" s="1"/>
    </row>
    <row r="96" spans="1:14" ht="36">
      <c r="A96" s="4" t="s">
        <v>14</v>
      </c>
      <c r="B96" s="144">
        <f t="shared" si="8"/>
        <v>1</v>
      </c>
      <c r="C96" s="144">
        <v>0</v>
      </c>
      <c r="D96" s="144">
        <v>0</v>
      </c>
      <c r="E96" s="144">
        <v>1</v>
      </c>
      <c r="F96" s="144">
        <v>0</v>
      </c>
      <c r="G96" s="144">
        <v>0</v>
      </c>
      <c r="H96" s="1"/>
      <c r="I96" s="1"/>
      <c r="J96" s="1"/>
      <c r="K96" s="1"/>
      <c r="L96" s="1"/>
      <c r="M96" s="1"/>
      <c r="N96" s="1"/>
    </row>
    <row r="97" spans="1:14" ht="54">
      <c r="A97" s="4" t="s">
        <v>15</v>
      </c>
      <c r="B97" s="144">
        <f t="shared" si="8"/>
        <v>1</v>
      </c>
      <c r="C97" s="144">
        <v>0</v>
      </c>
      <c r="D97" s="144">
        <v>0</v>
      </c>
      <c r="E97" s="144">
        <v>1</v>
      </c>
      <c r="F97" s="144">
        <v>0</v>
      </c>
      <c r="G97" s="144">
        <v>0</v>
      </c>
      <c r="H97" s="1"/>
      <c r="I97" s="1"/>
      <c r="J97" s="1"/>
      <c r="K97" s="1"/>
      <c r="L97" s="1"/>
      <c r="M97" s="1"/>
      <c r="N97" s="1"/>
    </row>
    <row r="98" spans="1:14" ht="36">
      <c r="A98" s="4" t="s">
        <v>16</v>
      </c>
      <c r="B98" s="144">
        <f t="shared" si="8"/>
        <v>1</v>
      </c>
      <c r="C98" s="144">
        <v>0</v>
      </c>
      <c r="D98" s="144">
        <v>0</v>
      </c>
      <c r="E98" s="144">
        <v>0</v>
      </c>
      <c r="F98" s="144">
        <v>1</v>
      </c>
      <c r="G98" s="144">
        <v>0</v>
      </c>
      <c r="H98" s="1"/>
      <c r="I98" s="1"/>
      <c r="J98" s="1"/>
      <c r="K98" s="1"/>
      <c r="L98" s="1"/>
      <c r="M98" s="1"/>
      <c r="N98" s="1"/>
    </row>
    <row r="99" spans="1:14" ht="36">
      <c r="A99" s="4" t="s">
        <v>17</v>
      </c>
      <c r="B99" s="144">
        <f t="shared" si="8"/>
        <v>1</v>
      </c>
      <c r="C99" s="144">
        <v>0</v>
      </c>
      <c r="D99" s="144">
        <v>0</v>
      </c>
      <c r="E99" s="144">
        <v>0</v>
      </c>
      <c r="F99" s="144">
        <v>1</v>
      </c>
      <c r="G99" s="144">
        <v>0</v>
      </c>
      <c r="H99" s="1"/>
      <c r="I99" s="1"/>
      <c r="J99" s="1"/>
      <c r="K99" s="1"/>
      <c r="L99" s="1"/>
      <c r="M99" s="1"/>
      <c r="N99" s="1"/>
    </row>
    <row r="100" spans="1:14" ht="36">
      <c r="A100" s="4" t="s">
        <v>18</v>
      </c>
      <c r="B100" s="144">
        <f t="shared" si="8"/>
        <v>1</v>
      </c>
      <c r="C100" s="144">
        <v>0</v>
      </c>
      <c r="D100" s="144">
        <v>0</v>
      </c>
      <c r="E100" s="144">
        <v>0</v>
      </c>
      <c r="F100" s="144">
        <v>0</v>
      </c>
      <c r="G100" s="144">
        <v>1</v>
      </c>
      <c r="H100" s="1"/>
      <c r="I100" s="1"/>
      <c r="J100" s="1"/>
      <c r="K100" s="1"/>
      <c r="L100" s="1"/>
      <c r="M100" s="1"/>
      <c r="N100" s="1"/>
    </row>
    <row r="101" spans="1:14" ht="18">
      <c r="A101" s="1"/>
      <c r="B101" s="144"/>
      <c r="C101" s="144"/>
      <c r="D101" s="144"/>
      <c r="E101" s="144"/>
      <c r="F101" s="144"/>
      <c r="G101" s="144"/>
      <c r="H101" s="1"/>
      <c r="I101" s="1"/>
      <c r="J101" s="1"/>
      <c r="K101" s="1"/>
      <c r="L101" s="1"/>
      <c r="M101" s="1"/>
      <c r="N101" s="1"/>
    </row>
    <row r="102" spans="1:14" ht="18">
      <c r="A102" s="187"/>
      <c r="B102" s="191" t="s">
        <v>19</v>
      </c>
      <c r="C102" s="187" t="s">
        <v>1</v>
      </c>
      <c r="D102" s="187"/>
      <c r="E102" s="187"/>
      <c r="F102" s="187"/>
      <c r="G102" s="187"/>
      <c r="H102" s="1"/>
      <c r="I102" s="1"/>
      <c r="J102" s="1"/>
      <c r="K102" s="1"/>
      <c r="L102" s="1"/>
      <c r="M102" s="1"/>
      <c r="N102" s="1"/>
    </row>
    <row r="103" spans="1:14" ht="162">
      <c r="A103" s="187"/>
      <c r="B103" s="191"/>
      <c r="C103" s="142" t="s">
        <v>20</v>
      </c>
      <c r="D103" s="142" t="s">
        <v>21</v>
      </c>
      <c r="E103" s="142" t="s">
        <v>22</v>
      </c>
      <c r="F103" s="142" t="s">
        <v>23</v>
      </c>
      <c r="G103" s="142" t="s">
        <v>24</v>
      </c>
      <c r="H103" s="1"/>
      <c r="I103" s="1"/>
      <c r="J103" s="1"/>
      <c r="K103" s="1"/>
      <c r="L103" s="1"/>
      <c r="M103" s="1"/>
      <c r="N103" s="1"/>
    </row>
    <row r="104" spans="1:14" ht="18">
      <c r="A104" s="3"/>
      <c r="B104" s="187" t="s">
        <v>26</v>
      </c>
      <c r="C104" s="187"/>
      <c r="D104" s="187"/>
      <c r="E104" s="187"/>
      <c r="F104" s="187"/>
      <c r="G104" s="187"/>
      <c r="H104" s="1"/>
      <c r="I104" s="1"/>
      <c r="J104" s="1"/>
      <c r="K104" s="1"/>
      <c r="L104" s="1"/>
      <c r="M104" s="1"/>
      <c r="N104" s="1"/>
    </row>
    <row r="105" spans="1:14" ht="18">
      <c r="A105" s="20" t="s">
        <v>0</v>
      </c>
      <c r="B105" s="21">
        <f t="shared" ref="B105:G105" si="9">B107+B108+B109+B110+B111+B112+B113+B114+B115+B116+B117</f>
        <v>179</v>
      </c>
      <c r="C105" s="21">
        <f t="shared" si="9"/>
        <v>35</v>
      </c>
      <c r="D105" s="21">
        <f t="shared" si="9"/>
        <v>43</v>
      </c>
      <c r="E105" s="21">
        <f t="shared" si="9"/>
        <v>98</v>
      </c>
      <c r="F105" s="21">
        <f t="shared" si="9"/>
        <v>2</v>
      </c>
      <c r="G105" s="21">
        <f t="shared" si="9"/>
        <v>1</v>
      </c>
      <c r="H105" s="1"/>
      <c r="I105" s="1"/>
      <c r="J105" s="1"/>
      <c r="K105" s="1"/>
      <c r="L105" s="1"/>
      <c r="M105" s="1"/>
      <c r="N105" s="1"/>
    </row>
    <row r="106" spans="1:14" ht="18">
      <c r="A106" s="3" t="s">
        <v>1</v>
      </c>
      <c r="B106" s="3"/>
      <c r="C106" s="3"/>
      <c r="D106" s="3"/>
      <c r="E106" s="3"/>
      <c r="F106" s="3"/>
      <c r="G106" s="3"/>
      <c r="H106" s="1"/>
      <c r="I106" s="1"/>
      <c r="J106" s="1"/>
      <c r="K106" s="1"/>
      <c r="L106" s="1"/>
      <c r="M106" s="1"/>
      <c r="N106" s="1"/>
    </row>
    <row r="107" spans="1:14" ht="18">
      <c r="A107" s="3" t="s">
        <v>2</v>
      </c>
      <c r="B107" s="144">
        <f t="shared" ref="B107:B117" si="10">C107+D107+E107+F107+G107</f>
        <v>13</v>
      </c>
      <c r="C107" s="144">
        <v>0</v>
      </c>
      <c r="D107" s="144">
        <v>1</v>
      </c>
      <c r="E107" s="144">
        <v>12</v>
      </c>
      <c r="F107" s="144">
        <v>0</v>
      </c>
      <c r="G107" s="144">
        <v>0</v>
      </c>
      <c r="H107" s="1"/>
      <c r="I107" s="1"/>
      <c r="J107" s="1"/>
      <c r="K107" s="1"/>
      <c r="L107" s="1"/>
      <c r="M107" s="1"/>
      <c r="N107" s="1"/>
    </row>
    <row r="108" spans="1:14" ht="18">
      <c r="A108" s="3" t="s">
        <v>3</v>
      </c>
      <c r="B108" s="144">
        <f t="shared" si="10"/>
        <v>16</v>
      </c>
      <c r="C108" s="144">
        <v>3</v>
      </c>
      <c r="D108" s="144">
        <v>4</v>
      </c>
      <c r="E108" s="144">
        <v>9</v>
      </c>
      <c r="F108" s="144">
        <v>0</v>
      </c>
      <c r="G108" s="144">
        <v>0</v>
      </c>
      <c r="H108" s="1"/>
      <c r="I108" s="1"/>
      <c r="J108" s="1"/>
      <c r="K108" s="1"/>
      <c r="L108" s="1"/>
      <c r="M108" s="1"/>
      <c r="N108" s="1"/>
    </row>
    <row r="109" spans="1:14" ht="18">
      <c r="A109" s="3" t="s">
        <v>4</v>
      </c>
      <c r="B109" s="144">
        <f t="shared" si="10"/>
        <v>23</v>
      </c>
      <c r="C109" s="144">
        <v>9</v>
      </c>
      <c r="D109" s="144">
        <v>4</v>
      </c>
      <c r="E109" s="144">
        <v>10</v>
      </c>
      <c r="F109" s="144">
        <v>0</v>
      </c>
      <c r="G109" s="144">
        <v>0</v>
      </c>
      <c r="H109" s="1"/>
      <c r="I109" s="1"/>
      <c r="J109" s="1"/>
      <c r="K109" s="1"/>
      <c r="L109" s="1"/>
      <c r="M109" s="1"/>
      <c r="N109" s="1"/>
    </row>
    <row r="110" spans="1:14" ht="18">
      <c r="A110" s="3" t="s">
        <v>5</v>
      </c>
      <c r="B110" s="144">
        <f t="shared" si="10"/>
        <v>13</v>
      </c>
      <c r="C110" s="144">
        <v>1</v>
      </c>
      <c r="D110" s="144">
        <v>7</v>
      </c>
      <c r="E110" s="144">
        <v>5</v>
      </c>
      <c r="F110" s="144">
        <v>0</v>
      </c>
      <c r="G110" s="144">
        <v>0</v>
      </c>
      <c r="H110" s="91"/>
    </row>
    <row r="111" spans="1:14" ht="18">
      <c r="A111" s="3" t="s">
        <v>6</v>
      </c>
      <c r="B111" s="144">
        <f t="shared" si="10"/>
        <v>12</v>
      </c>
      <c r="C111" s="144">
        <v>2</v>
      </c>
      <c r="D111" s="144">
        <v>1</v>
      </c>
      <c r="E111" s="144">
        <v>9</v>
      </c>
      <c r="F111" s="144">
        <v>0</v>
      </c>
      <c r="G111" s="144">
        <v>0</v>
      </c>
      <c r="H111" s="91"/>
    </row>
    <row r="112" spans="1:14" ht="18">
      <c r="A112" s="3" t="s">
        <v>7</v>
      </c>
      <c r="B112" s="144">
        <f t="shared" si="10"/>
        <v>22</v>
      </c>
      <c r="C112" s="144">
        <v>6</v>
      </c>
      <c r="D112" s="144">
        <v>4</v>
      </c>
      <c r="E112" s="144">
        <v>12</v>
      </c>
      <c r="F112" s="144">
        <v>0</v>
      </c>
      <c r="G112" s="144">
        <v>0</v>
      </c>
      <c r="H112" s="91"/>
    </row>
    <row r="113" spans="1:8" ht="18">
      <c r="A113" s="3" t="s">
        <v>8</v>
      </c>
      <c r="B113" s="144">
        <f t="shared" si="10"/>
        <v>25</v>
      </c>
      <c r="C113" s="144">
        <v>5</v>
      </c>
      <c r="D113" s="144">
        <v>10</v>
      </c>
      <c r="E113" s="144">
        <v>10</v>
      </c>
      <c r="F113" s="144">
        <v>0</v>
      </c>
      <c r="G113" s="144">
        <v>0</v>
      </c>
      <c r="H113" s="91"/>
    </row>
    <row r="114" spans="1:8" ht="18">
      <c r="A114" s="3" t="s">
        <v>9</v>
      </c>
      <c r="B114" s="144">
        <f t="shared" si="10"/>
        <v>11</v>
      </c>
      <c r="C114" s="144">
        <v>2</v>
      </c>
      <c r="D114" s="144">
        <v>3</v>
      </c>
      <c r="E114" s="144">
        <v>6</v>
      </c>
      <c r="F114" s="144">
        <v>0</v>
      </c>
      <c r="G114" s="144">
        <v>0</v>
      </c>
      <c r="H114" s="91"/>
    </row>
    <row r="115" spans="1:8" ht="18">
      <c r="A115" s="3" t="s">
        <v>10</v>
      </c>
      <c r="B115" s="144">
        <f t="shared" si="10"/>
        <v>8</v>
      </c>
      <c r="C115" s="144">
        <v>1</v>
      </c>
      <c r="D115" s="144">
        <v>2</v>
      </c>
      <c r="E115" s="144">
        <v>5</v>
      </c>
      <c r="F115" s="144">
        <v>0</v>
      </c>
      <c r="G115" s="144">
        <v>0</v>
      </c>
      <c r="H115" s="91"/>
    </row>
    <row r="116" spans="1:8" ht="18">
      <c r="A116" s="3" t="s">
        <v>11</v>
      </c>
      <c r="B116" s="144">
        <f t="shared" si="10"/>
        <v>19</v>
      </c>
      <c r="C116" s="144">
        <v>5</v>
      </c>
      <c r="D116" s="144">
        <v>7</v>
      </c>
      <c r="E116" s="144">
        <v>7</v>
      </c>
      <c r="F116" s="144">
        <v>0</v>
      </c>
      <c r="G116" s="144">
        <v>0</v>
      </c>
      <c r="H116" s="91"/>
    </row>
    <row r="117" spans="1:8" ht="18">
      <c r="A117" s="3" t="s">
        <v>12</v>
      </c>
      <c r="B117" s="144">
        <f t="shared" si="10"/>
        <v>17</v>
      </c>
      <c r="C117" s="144">
        <v>1</v>
      </c>
      <c r="D117" s="144">
        <f>D120+D121+D122+D123+D124+D125+D119</f>
        <v>0</v>
      </c>
      <c r="E117" s="144">
        <f>E120+E121+E122+E123+E124+E125+E119</f>
        <v>13</v>
      </c>
      <c r="F117" s="144">
        <f>F120+F121+F122+F123+F124+F125+F119</f>
        <v>2</v>
      </c>
      <c r="G117" s="144">
        <f>G120+G121+G122+G123+G124+G125+G119</f>
        <v>1</v>
      </c>
      <c r="H117" s="91"/>
    </row>
    <row r="118" spans="1:8" ht="18">
      <c r="A118" s="3" t="s">
        <v>1</v>
      </c>
      <c r="B118" s="144"/>
      <c r="C118" s="144"/>
      <c r="D118" s="144"/>
      <c r="E118" s="144"/>
      <c r="F118" s="144"/>
      <c r="G118" s="144"/>
      <c r="H118" s="91"/>
    </row>
    <row r="119" spans="1:8" ht="18">
      <c r="A119" s="3" t="s">
        <v>29</v>
      </c>
      <c r="B119" s="144">
        <f t="shared" ref="B119:B125" si="11">C119+D119+E119+F119+G119</f>
        <v>11</v>
      </c>
      <c r="C119" s="144">
        <v>1</v>
      </c>
      <c r="D119" s="144">
        <v>0</v>
      </c>
      <c r="E119" s="144">
        <v>10</v>
      </c>
      <c r="F119" s="144">
        <v>0</v>
      </c>
      <c r="G119" s="144">
        <v>0</v>
      </c>
      <c r="H119" s="91"/>
    </row>
    <row r="120" spans="1:8" ht="36">
      <c r="A120" s="4" t="s">
        <v>13</v>
      </c>
      <c r="B120" s="144">
        <f t="shared" si="11"/>
        <v>1</v>
      </c>
      <c r="C120" s="144">
        <v>0</v>
      </c>
      <c r="D120" s="144">
        <v>0</v>
      </c>
      <c r="E120" s="144">
        <v>1</v>
      </c>
      <c r="F120" s="144">
        <v>0</v>
      </c>
      <c r="G120" s="144">
        <v>0</v>
      </c>
      <c r="H120" s="91"/>
    </row>
    <row r="121" spans="1:8" ht="36">
      <c r="A121" s="4" t="s">
        <v>14</v>
      </c>
      <c r="B121" s="144">
        <f t="shared" si="11"/>
        <v>1</v>
      </c>
      <c r="C121" s="144">
        <v>0</v>
      </c>
      <c r="D121" s="144">
        <v>0</v>
      </c>
      <c r="E121" s="144">
        <v>1</v>
      </c>
      <c r="F121" s="144">
        <v>0</v>
      </c>
      <c r="G121" s="144">
        <v>0</v>
      </c>
      <c r="H121" s="91"/>
    </row>
    <row r="122" spans="1:8" ht="54">
      <c r="A122" s="4" t="s">
        <v>15</v>
      </c>
      <c r="B122" s="144">
        <f t="shared" si="11"/>
        <v>1</v>
      </c>
      <c r="C122" s="144">
        <v>0</v>
      </c>
      <c r="D122" s="144">
        <v>0</v>
      </c>
      <c r="E122" s="144">
        <v>1</v>
      </c>
      <c r="F122" s="144">
        <v>0</v>
      </c>
      <c r="G122" s="144">
        <v>0</v>
      </c>
      <c r="H122" s="91"/>
    </row>
    <row r="123" spans="1:8" ht="36">
      <c r="A123" s="4" t="s">
        <v>16</v>
      </c>
      <c r="B123" s="144">
        <f t="shared" si="11"/>
        <v>1</v>
      </c>
      <c r="C123" s="144">
        <v>0</v>
      </c>
      <c r="D123" s="144">
        <v>0</v>
      </c>
      <c r="E123" s="144"/>
      <c r="F123" s="144">
        <v>1</v>
      </c>
      <c r="G123" s="144">
        <v>0</v>
      </c>
      <c r="H123" s="91"/>
    </row>
    <row r="124" spans="1:8" ht="36">
      <c r="A124" s="4" t="s">
        <v>17</v>
      </c>
      <c r="B124" s="144">
        <f t="shared" si="11"/>
        <v>1</v>
      </c>
      <c r="C124" s="144">
        <v>0</v>
      </c>
      <c r="D124" s="144">
        <v>0</v>
      </c>
      <c r="E124" s="144"/>
      <c r="F124" s="144">
        <v>1</v>
      </c>
      <c r="G124" s="144">
        <v>0</v>
      </c>
      <c r="H124" s="91"/>
    </row>
    <row r="125" spans="1:8" ht="36">
      <c r="A125" s="4" t="s">
        <v>18</v>
      </c>
      <c r="B125" s="144">
        <f t="shared" si="11"/>
        <v>1</v>
      </c>
      <c r="C125" s="144">
        <v>0</v>
      </c>
      <c r="D125" s="144">
        <v>0</v>
      </c>
      <c r="E125" s="144"/>
      <c r="F125" s="144">
        <v>0</v>
      </c>
      <c r="G125" s="144">
        <v>1</v>
      </c>
      <c r="H125" s="91"/>
    </row>
    <row r="126" spans="1:8">
      <c r="A126" s="91"/>
      <c r="B126" s="91"/>
      <c r="C126" s="91"/>
      <c r="D126" s="91"/>
      <c r="E126" s="91"/>
      <c r="F126" s="91"/>
      <c r="G126" s="91"/>
      <c r="H126" s="91"/>
    </row>
    <row r="127" spans="1:8" ht="18">
      <c r="A127" s="187"/>
      <c r="B127" s="191" t="s">
        <v>19</v>
      </c>
      <c r="C127" s="187" t="s">
        <v>1</v>
      </c>
      <c r="D127" s="187"/>
      <c r="E127" s="187"/>
      <c r="F127" s="187"/>
      <c r="G127" s="187"/>
      <c r="H127" s="91"/>
    </row>
    <row r="128" spans="1:8" ht="162">
      <c r="A128" s="187"/>
      <c r="B128" s="191"/>
      <c r="C128" s="142" t="s">
        <v>20</v>
      </c>
      <c r="D128" s="142" t="s">
        <v>21</v>
      </c>
      <c r="E128" s="142" t="s">
        <v>22</v>
      </c>
      <c r="F128" s="142" t="s">
        <v>23</v>
      </c>
      <c r="G128" s="142" t="s">
        <v>24</v>
      </c>
      <c r="H128" s="91"/>
    </row>
    <row r="129" spans="1:8" ht="18">
      <c r="A129" s="3"/>
      <c r="B129" s="187" t="s">
        <v>27</v>
      </c>
      <c r="C129" s="187"/>
      <c r="D129" s="187"/>
      <c r="E129" s="187"/>
      <c r="F129" s="187"/>
      <c r="G129" s="187"/>
      <c r="H129" s="91"/>
    </row>
    <row r="130" spans="1:8" ht="17.399999999999999">
      <c r="A130" s="20" t="s">
        <v>0</v>
      </c>
      <c r="B130" s="21">
        <f t="shared" ref="B130:G130" si="12">B132+B133+B134+B135+B136+B137+B138+B139+B140+B141+B142</f>
        <v>180</v>
      </c>
      <c r="C130" s="21">
        <f t="shared" si="12"/>
        <v>35</v>
      </c>
      <c r="D130" s="21">
        <f t="shared" si="12"/>
        <v>44</v>
      </c>
      <c r="E130" s="21">
        <f t="shared" si="12"/>
        <v>98</v>
      </c>
      <c r="F130" s="21">
        <f t="shared" si="12"/>
        <v>2</v>
      </c>
      <c r="G130" s="21">
        <f t="shared" si="12"/>
        <v>0</v>
      </c>
      <c r="H130" s="91"/>
    </row>
    <row r="131" spans="1:8" ht="18">
      <c r="A131" s="3" t="s">
        <v>1</v>
      </c>
      <c r="B131" s="3"/>
      <c r="C131" s="3"/>
      <c r="D131" s="3"/>
      <c r="E131" s="3"/>
      <c r="F131" s="3"/>
      <c r="G131" s="3"/>
      <c r="H131" s="91"/>
    </row>
    <row r="132" spans="1:8" ht="18">
      <c r="A132" s="3" t="s">
        <v>2</v>
      </c>
      <c r="B132" s="144">
        <f t="shared" ref="B132:B141" si="13">C132+D132+E132+F132+G132</f>
        <v>13</v>
      </c>
      <c r="C132" s="144">
        <v>0</v>
      </c>
      <c r="D132" s="144">
        <v>1</v>
      </c>
      <c r="E132" s="144">
        <v>12</v>
      </c>
      <c r="F132" s="144">
        <v>0</v>
      </c>
      <c r="G132" s="144">
        <v>0</v>
      </c>
      <c r="H132" s="91"/>
    </row>
    <row r="133" spans="1:8" ht="18">
      <c r="A133" s="3" t="s">
        <v>3</v>
      </c>
      <c r="B133" s="144">
        <f t="shared" si="13"/>
        <v>16</v>
      </c>
      <c r="C133" s="144">
        <v>3</v>
      </c>
      <c r="D133" s="144">
        <v>4</v>
      </c>
      <c r="E133" s="144">
        <v>9</v>
      </c>
      <c r="F133" s="144">
        <v>0</v>
      </c>
      <c r="G133" s="144">
        <v>0</v>
      </c>
      <c r="H133" s="91"/>
    </row>
    <row r="134" spans="1:8" ht="18">
      <c r="A134" s="3" t="s">
        <v>4</v>
      </c>
      <c r="B134" s="144">
        <f t="shared" si="13"/>
        <v>23</v>
      </c>
      <c r="C134" s="144">
        <v>9</v>
      </c>
      <c r="D134" s="144">
        <v>4</v>
      </c>
      <c r="E134" s="144">
        <v>10</v>
      </c>
      <c r="F134" s="144">
        <v>0</v>
      </c>
      <c r="G134" s="144">
        <v>0</v>
      </c>
      <c r="H134" s="91"/>
    </row>
    <row r="135" spans="1:8" ht="18">
      <c r="A135" s="3" t="s">
        <v>5</v>
      </c>
      <c r="B135" s="144">
        <f t="shared" si="13"/>
        <v>13</v>
      </c>
      <c r="C135" s="144">
        <v>1</v>
      </c>
      <c r="D135" s="144">
        <v>7</v>
      </c>
      <c r="E135" s="144">
        <v>5</v>
      </c>
      <c r="F135" s="144">
        <v>0</v>
      </c>
      <c r="G135" s="144">
        <v>0</v>
      </c>
      <c r="H135" s="91"/>
    </row>
    <row r="136" spans="1:8" ht="18">
      <c r="A136" s="3" t="s">
        <v>6</v>
      </c>
      <c r="B136" s="144">
        <f t="shared" si="13"/>
        <v>12</v>
      </c>
      <c r="C136" s="144">
        <v>2</v>
      </c>
      <c r="D136" s="144">
        <v>1</v>
      </c>
      <c r="E136" s="144">
        <v>9</v>
      </c>
      <c r="F136" s="144">
        <v>0</v>
      </c>
      <c r="G136" s="144">
        <v>0</v>
      </c>
      <c r="H136" s="91"/>
    </row>
    <row r="137" spans="1:8" ht="18">
      <c r="A137" s="3" t="s">
        <v>7</v>
      </c>
      <c r="B137" s="144">
        <f t="shared" si="13"/>
        <v>22</v>
      </c>
      <c r="C137" s="144">
        <v>6</v>
      </c>
      <c r="D137" s="144">
        <v>4</v>
      </c>
      <c r="E137" s="144">
        <v>12</v>
      </c>
      <c r="F137" s="144">
        <v>0</v>
      </c>
      <c r="G137" s="144">
        <v>0</v>
      </c>
      <c r="H137" s="91"/>
    </row>
    <row r="138" spans="1:8" ht="18">
      <c r="A138" s="3" t="s">
        <v>8</v>
      </c>
      <c r="B138" s="144">
        <f t="shared" si="13"/>
        <v>25</v>
      </c>
      <c r="C138" s="144">
        <v>5</v>
      </c>
      <c r="D138" s="144">
        <v>10</v>
      </c>
      <c r="E138" s="144">
        <v>10</v>
      </c>
      <c r="F138" s="144">
        <v>0</v>
      </c>
      <c r="G138" s="144">
        <v>0</v>
      </c>
      <c r="H138" s="91"/>
    </row>
    <row r="139" spans="1:8" ht="18">
      <c r="A139" s="3" t="s">
        <v>9</v>
      </c>
      <c r="B139" s="144">
        <f t="shared" si="13"/>
        <v>12</v>
      </c>
      <c r="C139" s="144">
        <v>2</v>
      </c>
      <c r="D139" s="144">
        <v>4</v>
      </c>
      <c r="E139" s="144">
        <v>6</v>
      </c>
      <c r="F139" s="144">
        <v>0</v>
      </c>
      <c r="G139" s="144">
        <v>0</v>
      </c>
      <c r="H139" s="91"/>
    </row>
    <row r="140" spans="1:8" ht="18">
      <c r="A140" s="3" t="s">
        <v>10</v>
      </c>
      <c r="B140" s="144">
        <f t="shared" si="13"/>
        <v>8</v>
      </c>
      <c r="C140" s="144">
        <v>1</v>
      </c>
      <c r="D140" s="144">
        <v>2</v>
      </c>
      <c r="E140" s="144">
        <v>5</v>
      </c>
      <c r="F140" s="144">
        <v>0</v>
      </c>
      <c r="G140" s="144">
        <v>0</v>
      </c>
      <c r="H140" s="91"/>
    </row>
    <row r="141" spans="1:8" ht="18">
      <c r="A141" s="3" t="s">
        <v>11</v>
      </c>
      <c r="B141" s="144">
        <f t="shared" si="13"/>
        <v>19</v>
      </c>
      <c r="C141" s="144">
        <v>5</v>
      </c>
      <c r="D141" s="144">
        <v>7</v>
      </c>
      <c r="E141" s="144">
        <v>7</v>
      </c>
      <c r="F141" s="144">
        <v>0</v>
      </c>
      <c r="G141" s="144">
        <v>0</v>
      </c>
      <c r="H141" s="91"/>
    </row>
    <row r="142" spans="1:8" ht="18">
      <c r="A142" s="3" t="s">
        <v>12</v>
      </c>
      <c r="B142" s="144">
        <f t="shared" ref="B142:G142" si="14">B144+B145+B146+B147+B148+B149+B150</f>
        <v>17</v>
      </c>
      <c r="C142" s="175">
        <f t="shared" si="14"/>
        <v>1</v>
      </c>
      <c r="D142" s="175">
        <f t="shared" si="14"/>
        <v>0</v>
      </c>
      <c r="E142" s="175">
        <f t="shared" si="14"/>
        <v>13</v>
      </c>
      <c r="F142" s="175">
        <f t="shared" si="14"/>
        <v>2</v>
      </c>
      <c r="G142" s="175">
        <f t="shared" si="14"/>
        <v>0</v>
      </c>
      <c r="H142" s="91"/>
    </row>
    <row r="143" spans="1:8" ht="18">
      <c r="A143" s="3" t="s">
        <v>1</v>
      </c>
      <c r="B143" s="144"/>
      <c r="C143" s="144"/>
      <c r="D143" s="144"/>
      <c r="E143" s="144"/>
      <c r="F143" s="144"/>
      <c r="G143" s="144"/>
      <c r="H143" s="91"/>
    </row>
    <row r="144" spans="1:8" ht="18">
      <c r="A144" s="3" t="s">
        <v>29</v>
      </c>
      <c r="B144" s="175">
        <v>11</v>
      </c>
      <c r="C144" s="175">
        <v>1</v>
      </c>
      <c r="D144" s="175"/>
      <c r="E144" s="175">
        <v>10</v>
      </c>
      <c r="F144" s="175">
        <v>0</v>
      </c>
      <c r="G144" s="175">
        <v>0</v>
      </c>
      <c r="H144" s="91"/>
    </row>
    <row r="145" spans="1:8" ht="36">
      <c r="A145" s="4" t="s">
        <v>13</v>
      </c>
      <c r="B145" s="144">
        <v>1</v>
      </c>
      <c r="C145" s="144">
        <v>0</v>
      </c>
      <c r="D145" s="144">
        <v>0</v>
      </c>
      <c r="E145" s="144">
        <v>0</v>
      </c>
      <c r="F145" s="144">
        <v>0</v>
      </c>
      <c r="G145" s="144">
        <v>0</v>
      </c>
      <c r="H145" s="91"/>
    </row>
    <row r="146" spans="1:8" ht="36">
      <c r="A146" s="4" t="s">
        <v>14</v>
      </c>
      <c r="B146" s="144">
        <f t="shared" ref="B146:B150" si="15">C146+D146+E146+F146+G146</f>
        <v>1</v>
      </c>
      <c r="C146" s="144">
        <v>0</v>
      </c>
      <c r="D146" s="144">
        <v>0</v>
      </c>
      <c r="E146" s="144">
        <v>1</v>
      </c>
      <c r="F146" s="144">
        <v>0</v>
      </c>
      <c r="G146" s="144">
        <v>0</v>
      </c>
      <c r="H146" s="91"/>
    </row>
    <row r="147" spans="1:8" ht="54">
      <c r="A147" s="4" t="s">
        <v>15</v>
      </c>
      <c r="B147" s="144">
        <f t="shared" si="15"/>
        <v>1</v>
      </c>
      <c r="C147" s="144">
        <v>0</v>
      </c>
      <c r="D147" s="144">
        <v>0</v>
      </c>
      <c r="E147" s="144">
        <v>1</v>
      </c>
      <c r="F147" s="144">
        <v>0</v>
      </c>
      <c r="G147" s="144">
        <v>0</v>
      </c>
      <c r="H147" s="91"/>
    </row>
    <row r="148" spans="1:8" ht="36">
      <c r="A148" s="4" t="s">
        <v>16</v>
      </c>
      <c r="B148" s="144">
        <f t="shared" si="15"/>
        <v>1</v>
      </c>
      <c r="C148" s="144">
        <v>0</v>
      </c>
      <c r="D148" s="144">
        <v>0</v>
      </c>
      <c r="E148" s="144">
        <v>1</v>
      </c>
      <c r="F148" s="144">
        <v>0</v>
      </c>
      <c r="G148" s="144">
        <v>0</v>
      </c>
      <c r="H148" s="91"/>
    </row>
    <row r="149" spans="1:8" ht="36">
      <c r="A149" s="4" t="s">
        <v>17</v>
      </c>
      <c r="B149" s="144">
        <f t="shared" si="15"/>
        <v>1</v>
      </c>
      <c r="C149" s="144">
        <v>0</v>
      </c>
      <c r="D149" s="144">
        <v>0</v>
      </c>
      <c r="E149" s="144"/>
      <c r="F149" s="144">
        <v>1</v>
      </c>
      <c r="G149" s="144">
        <v>0</v>
      </c>
      <c r="H149" s="91"/>
    </row>
    <row r="150" spans="1:8" ht="36">
      <c r="A150" s="4" t="s">
        <v>18</v>
      </c>
      <c r="B150" s="144">
        <f t="shared" si="15"/>
        <v>1</v>
      </c>
      <c r="C150" s="144">
        <v>0</v>
      </c>
      <c r="D150" s="144">
        <v>0</v>
      </c>
      <c r="E150" s="144"/>
      <c r="F150" s="144">
        <v>1</v>
      </c>
      <c r="G150" s="144">
        <v>0</v>
      </c>
      <c r="H150" s="91"/>
    </row>
    <row r="151" spans="1:8" ht="18" customHeight="1">
      <c r="A151" s="195"/>
      <c r="B151" s="195"/>
      <c r="C151" s="195"/>
      <c r="D151" s="195"/>
      <c r="E151" s="195"/>
      <c r="F151" s="195"/>
      <c r="G151" s="196"/>
      <c r="H151" s="91"/>
    </row>
    <row r="152" spans="1:8" ht="18">
      <c r="A152" s="187"/>
      <c r="B152" s="191" t="s">
        <v>19</v>
      </c>
      <c r="C152" s="187" t="s">
        <v>1</v>
      </c>
      <c r="D152" s="187"/>
      <c r="E152" s="187"/>
      <c r="F152" s="187"/>
      <c r="G152" s="187"/>
      <c r="H152" s="91"/>
    </row>
    <row r="153" spans="1:8" ht="162">
      <c r="A153" s="187"/>
      <c r="B153" s="191"/>
      <c r="C153" s="142" t="s">
        <v>20</v>
      </c>
      <c r="D153" s="142" t="s">
        <v>21</v>
      </c>
      <c r="E153" s="142" t="s">
        <v>22</v>
      </c>
      <c r="F153" s="142" t="s">
        <v>23</v>
      </c>
      <c r="G153" s="142" t="s">
        <v>24</v>
      </c>
      <c r="H153" s="91"/>
    </row>
    <row r="154" spans="1:8" ht="18">
      <c r="A154" s="3"/>
      <c r="B154" s="187" t="s">
        <v>28</v>
      </c>
      <c r="C154" s="187"/>
      <c r="D154" s="187"/>
      <c r="E154" s="187"/>
      <c r="F154" s="187"/>
      <c r="G154" s="187"/>
      <c r="H154" s="91"/>
    </row>
    <row r="155" spans="1:8" ht="17.399999999999999">
      <c r="A155" s="20" t="s">
        <v>0</v>
      </c>
      <c r="B155" s="21">
        <f t="shared" ref="B155:G155" si="16">B157+B158+B159+B160+B161+B162+B163+B164+B165+B166+B167</f>
        <v>185</v>
      </c>
      <c r="C155" s="21">
        <f t="shared" si="16"/>
        <v>40</v>
      </c>
      <c r="D155" s="21">
        <f t="shared" si="16"/>
        <v>45</v>
      </c>
      <c r="E155" s="21">
        <f t="shared" si="16"/>
        <v>97</v>
      </c>
      <c r="F155" s="21">
        <f t="shared" si="16"/>
        <v>2</v>
      </c>
      <c r="G155" s="21">
        <f t="shared" si="16"/>
        <v>1</v>
      </c>
      <c r="H155" s="91"/>
    </row>
    <row r="156" spans="1:8" ht="18">
      <c r="A156" s="3" t="s">
        <v>1</v>
      </c>
      <c r="B156" s="3"/>
      <c r="C156" s="3"/>
      <c r="D156" s="3"/>
      <c r="E156" s="3"/>
      <c r="F156" s="3"/>
      <c r="G156" s="3"/>
      <c r="H156" s="91"/>
    </row>
    <row r="157" spans="1:8" ht="18">
      <c r="A157" s="3" t="s">
        <v>2</v>
      </c>
      <c r="B157" s="144">
        <f t="shared" ref="B157:B166" si="17">C157+D157+E157+F157+G157</f>
        <v>13</v>
      </c>
      <c r="C157" s="144">
        <v>0</v>
      </c>
      <c r="D157" s="144">
        <v>2</v>
      </c>
      <c r="E157" s="144">
        <v>11</v>
      </c>
      <c r="F157" s="144">
        <v>0</v>
      </c>
      <c r="G157" s="144">
        <v>0</v>
      </c>
      <c r="H157" s="91"/>
    </row>
    <row r="158" spans="1:8" ht="18">
      <c r="A158" s="3" t="s">
        <v>3</v>
      </c>
      <c r="B158" s="144">
        <f t="shared" si="17"/>
        <v>16</v>
      </c>
      <c r="C158" s="144">
        <v>3</v>
      </c>
      <c r="D158" s="144">
        <v>4</v>
      </c>
      <c r="E158" s="144">
        <v>9</v>
      </c>
      <c r="F158" s="144">
        <v>0</v>
      </c>
      <c r="G158" s="144">
        <v>0</v>
      </c>
      <c r="H158" s="91"/>
    </row>
    <row r="159" spans="1:8" ht="18">
      <c r="A159" s="3" t="s">
        <v>4</v>
      </c>
      <c r="B159" s="144">
        <f t="shared" si="17"/>
        <v>23</v>
      </c>
      <c r="C159" s="144">
        <v>9</v>
      </c>
      <c r="D159" s="144">
        <v>4</v>
      </c>
      <c r="E159" s="144">
        <v>10</v>
      </c>
      <c r="F159" s="144">
        <v>0</v>
      </c>
      <c r="G159" s="144">
        <v>0</v>
      </c>
      <c r="H159" s="91"/>
    </row>
    <row r="160" spans="1:8" ht="18">
      <c r="A160" s="3" t="s">
        <v>5</v>
      </c>
      <c r="B160" s="144">
        <f t="shared" si="17"/>
        <v>14</v>
      </c>
      <c r="C160" s="144">
        <v>2</v>
      </c>
      <c r="D160" s="144">
        <v>7</v>
      </c>
      <c r="E160" s="144">
        <v>5</v>
      </c>
      <c r="F160" s="144">
        <v>0</v>
      </c>
      <c r="G160" s="144">
        <v>0</v>
      </c>
      <c r="H160" s="91"/>
    </row>
    <row r="161" spans="1:8" ht="18">
      <c r="A161" s="3" t="s">
        <v>6</v>
      </c>
      <c r="B161" s="144">
        <f t="shared" si="17"/>
        <v>12</v>
      </c>
      <c r="C161" s="144">
        <v>2</v>
      </c>
      <c r="D161" s="144">
        <v>1</v>
      </c>
      <c r="E161" s="144">
        <v>9</v>
      </c>
      <c r="F161" s="144">
        <v>0</v>
      </c>
      <c r="G161" s="144">
        <v>0</v>
      </c>
      <c r="H161" s="91"/>
    </row>
    <row r="162" spans="1:8" ht="18">
      <c r="A162" s="3" t="s">
        <v>7</v>
      </c>
      <c r="B162" s="144">
        <f t="shared" si="17"/>
        <v>23</v>
      </c>
      <c r="C162" s="144">
        <v>7</v>
      </c>
      <c r="D162" s="144">
        <v>4</v>
      </c>
      <c r="E162" s="144">
        <v>12</v>
      </c>
      <c r="F162" s="144">
        <v>0</v>
      </c>
      <c r="G162" s="144">
        <v>0</v>
      </c>
      <c r="H162" s="91"/>
    </row>
    <row r="163" spans="1:8" ht="18">
      <c r="A163" s="3" t="s">
        <v>8</v>
      </c>
      <c r="B163" s="144">
        <f t="shared" si="17"/>
        <v>27</v>
      </c>
      <c r="C163" s="144">
        <v>7</v>
      </c>
      <c r="D163" s="144">
        <v>10</v>
      </c>
      <c r="E163" s="144">
        <v>10</v>
      </c>
      <c r="F163" s="144">
        <v>0</v>
      </c>
      <c r="G163" s="144">
        <v>0</v>
      </c>
      <c r="H163" s="91"/>
    </row>
    <row r="164" spans="1:8" ht="18">
      <c r="A164" s="3" t="s">
        <v>9</v>
      </c>
      <c r="B164" s="144">
        <f t="shared" si="17"/>
        <v>12</v>
      </c>
      <c r="C164" s="144">
        <v>2</v>
      </c>
      <c r="D164" s="144">
        <v>4</v>
      </c>
      <c r="E164" s="144">
        <v>6</v>
      </c>
      <c r="F164" s="144">
        <v>0</v>
      </c>
      <c r="G164" s="144">
        <v>0</v>
      </c>
      <c r="H164" s="91"/>
    </row>
    <row r="165" spans="1:8" ht="18">
      <c r="A165" s="3" t="s">
        <v>10</v>
      </c>
      <c r="B165" s="144">
        <f t="shared" si="17"/>
        <v>8</v>
      </c>
      <c r="C165" s="144">
        <v>1</v>
      </c>
      <c r="D165" s="144">
        <v>2</v>
      </c>
      <c r="E165" s="144">
        <v>5</v>
      </c>
      <c r="F165" s="144">
        <v>0</v>
      </c>
      <c r="G165" s="144">
        <v>0</v>
      </c>
      <c r="H165" s="91"/>
    </row>
    <row r="166" spans="1:8" ht="18">
      <c r="A166" s="3" t="s">
        <v>11</v>
      </c>
      <c r="B166" s="144">
        <f t="shared" si="17"/>
        <v>20</v>
      </c>
      <c r="C166" s="144">
        <v>6</v>
      </c>
      <c r="D166" s="144">
        <v>7</v>
      </c>
      <c r="E166" s="144">
        <v>7</v>
      </c>
      <c r="F166" s="144">
        <v>0</v>
      </c>
      <c r="G166" s="144">
        <v>0</v>
      </c>
      <c r="H166" s="91"/>
    </row>
    <row r="167" spans="1:8" ht="18">
      <c r="A167" s="3" t="s">
        <v>12</v>
      </c>
      <c r="B167" s="144">
        <v>17</v>
      </c>
      <c r="C167" s="144">
        <v>1</v>
      </c>
      <c r="D167" s="144">
        <v>0</v>
      </c>
      <c r="E167" s="144">
        <v>13</v>
      </c>
      <c r="F167" s="144">
        <v>2</v>
      </c>
      <c r="G167" s="144">
        <v>1</v>
      </c>
      <c r="H167" s="91"/>
    </row>
    <row r="168" spans="1:8" ht="18">
      <c r="A168" s="8"/>
      <c r="B168" s="143"/>
      <c r="C168" s="143"/>
      <c r="D168" s="143"/>
      <c r="E168" s="143"/>
      <c r="F168" s="143"/>
      <c r="G168" s="143"/>
      <c r="H168" s="91"/>
    </row>
    <row r="169" spans="1:8" ht="28.2" customHeight="1">
      <c r="A169" s="234" t="s">
        <v>245</v>
      </c>
      <c r="B169" s="234"/>
      <c r="C169" s="234"/>
      <c r="D169" s="234"/>
      <c r="E169" s="234"/>
      <c r="F169" s="234"/>
      <c r="G169" s="234"/>
      <c r="H169" s="91"/>
    </row>
    <row r="170" spans="1:8" ht="18.600000000000001" thickBot="1">
      <c r="A170" s="8"/>
      <c r="B170" s="143"/>
      <c r="C170" s="143"/>
      <c r="D170" s="143"/>
      <c r="E170" s="143"/>
      <c r="F170" s="143"/>
      <c r="G170" s="143"/>
      <c r="H170" s="91"/>
    </row>
    <row r="171" spans="1:8" ht="37.200000000000003" customHeight="1" thickBot="1">
      <c r="A171" s="256" t="s">
        <v>133</v>
      </c>
      <c r="B171" s="184" t="s">
        <v>147</v>
      </c>
      <c r="C171" s="185"/>
      <c r="D171" s="185"/>
      <c r="E171" s="185"/>
      <c r="F171" s="185"/>
      <c r="G171" s="185"/>
      <c r="H171" s="186"/>
    </row>
    <row r="172" spans="1:8" ht="17.399999999999999">
      <c r="A172" s="206"/>
      <c r="B172" s="150" t="s">
        <v>134</v>
      </c>
      <c r="C172" s="150" t="s">
        <v>135</v>
      </c>
      <c r="D172" s="150" t="s">
        <v>136</v>
      </c>
      <c r="E172" s="150" t="s">
        <v>137</v>
      </c>
      <c r="F172" s="150" t="s">
        <v>138</v>
      </c>
      <c r="G172" s="150" t="s">
        <v>139</v>
      </c>
      <c r="H172" s="150" t="s">
        <v>259</v>
      </c>
    </row>
    <row r="173" spans="1:8" ht="21">
      <c r="A173" s="207"/>
      <c r="B173" s="144"/>
      <c r="C173" s="151"/>
      <c r="D173" s="151"/>
      <c r="E173" s="151"/>
      <c r="F173" s="151"/>
      <c r="G173" s="152"/>
      <c r="H173" s="151"/>
    </row>
    <row r="174" spans="1:8" ht="18">
      <c r="A174" s="4" t="s">
        <v>0</v>
      </c>
      <c r="B174" s="142">
        <v>29621</v>
      </c>
      <c r="C174" s="142">
        <v>30020</v>
      </c>
      <c r="D174" s="142">
        <v>30485</v>
      </c>
      <c r="E174" s="142">
        <v>31731</v>
      </c>
      <c r="F174" s="142">
        <f>F176+F177+F178+F179+F180+F181+F182+F183+F184+F185+F186+F187+F188+F189+F190+F191+F192</f>
        <v>33291</v>
      </c>
      <c r="G174" s="142">
        <f>G176+G177+G178+G179+G180+G181+G182+G183+G184+G185+G186+G187+G188+G189+G190+G191+G192</f>
        <v>34454</v>
      </c>
      <c r="H174" s="142">
        <f>H176+H177+H178+H179+H180+H181+H182+H183+H184+H185+H186+H187+H188+H189+H190+H191+H192</f>
        <v>35715</v>
      </c>
    </row>
    <row r="175" spans="1:8" ht="36">
      <c r="A175" s="4" t="s">
        <v>140</v>
      </c>
      <c r="B175" s="153"/>
      <c r="C175" s="153"/>
      <c r="D175" s="153"/>
      <c r="E175" s="142"/>
      <c r="F175" s="151"/>
      <c r="G175" s="151"/>
      <c r="H175" s="151"/>
    </row>
    <row r="176" spans="1:8" ht="18">
      <c r="A176" s="4" t="s">
        <v>2</v>
      </c>
      <c r="B176" s="142">
        <v>3350</v>
      </c>
      <c r="C176" s="142">
        <v>3295</v>
      </c>
      <c r="D176" s="142">
        <v>3263</v>
      </c>
      <c r="E176" s="142">
        <v>3363</v>
      </c>
      <c r="F176" s="142">
        <v>3468</v>
      </c>
      <c r="G176" s="142">
        <v>3642</v>
      </c>
      <c r="H176" s="142">
        <v>3811</v>
      </c>
    </row>
    <row r="177" spans="1:8" ht="18">
      <c r="A177" s="4" t="s">
        <v>3</v>
      </c>
      <c r="B177" s="142">
        <v>2718</v>
      </c>
      <c r="C177" s="142">
        <v>2831</v>
      </c>
      <c r="D177" s="142">
        <v>2963</v>
      </c>
      <c r="E177" s="142">
        <v>3210</v>
      </c>
      <c r="F177" s="142">
        <v>3427</v>
      </c>
      <c r="G177" s="142">
        <v>3605</v>
      </c>
      <c r="H177" s="142">
        <v>3772</v>
      </c>
    </row>
    <row r="178" spans="1:8" ht="18">
      <c r="A178" s="4" t="s">
        <v>4</v>
      </c>
      <c r="B178" s="142">
        <v>2057</v>
      </c>
      <c r="C178" s="142">
        <v>2093</v>
      </c>
      <c r="D178" s="142">
        <v>2118</v>
      </c>
      <c r="E178" s="142">
        <v>2211</v>
      </c>
      <c r="F178" s="142">
        <v>2280</v>
      </c>
      <c r="G178" s="142">
        <v>2333</v>
      </c>
      <c r="H178" s="142">
        <v>2317</v>
      </c>
    </row>
    <row r="179" spans="1:8" ht="18">
      <c r="A179" s="4" t="s">
        <v>5</v>
      </c>
      <c r="B179" s="142">
        <v>1892</v>
      </c>
      <c r="C179" s="142">
        <v>1930</v>
      </c>
      <c r="D179" s="142">
        <v>1971</v>
      </c>
      <c r="E179" s="142">
        <v>2022</v>
      </c>
      <c r="F179" s="142">
        <v>2156</v>
      </c>
      <c r="G179" s="142">
        <v>2109</v>
      </c>
      <c r="H179" s="142">
        <v>2176</v>
      </c>
    </row>
    <row r="180" spans="1:8" ht="18">
      <c r="A180" s="4" t="s">
        <v>6</v>
      </c>
      <c r="B180" s="142">
        <v>1826</v>
      </c>
      <c r="C180" s="142">
        <v>1847</v>
      </c>
      <c r="D180" s="142">
        <v>1842</v>
      </c>
      <c r="E180" s="142">
        <v>1876</v>
      </c>
      <c r="F180" s="142">
        <v>1952</v>
      </c>
      <c r="G180" s="142">
        <v>1960</v>
      </c>
      <c r="H180" s="142">
        <v>1999</v>
      </c>
    </row>
    <row r="181" spans="1:8" ht="18">
      <c r="A181" s="4" t="s">
        <v>7</v>
      </c>
      <c r="B181" s="142">
        <v>2395</v>
      </c>
      <c r="C181" s="142">
        <v>2386</v>
      </c>
      <c r="D181" s="142">
        <v>2473</v>
      </c>
      <c r="E181" s="142">
        <v>2538</v>
      </c>
      <c r="F181" s="142">
        <v>2655</v>
      </c>
      <c r="G181" s="142">
        <v>2638</v>
      </c>
      <c r="H181" s="142">
        <v>2724</v>
      </c>
    </row>
    <row r="182" spans="1:8" ht="18">
      <c r="A182" s="4" t="s">
        <v>8</v>
      </c>
      <c r="B182" s="142">
        <v>2508</v>
      </c>
      <c r="C182" s="142">
        <v>2545</v>
      </c>
      <c r="D182" s="142">
        <v>2555</v>
      </c>
      <c r="E182" s="142">
        <v>2633</v>
      </c>
      <c r="F182" s="142">
        <v>2740</v>
      </c>
      <c r="G182" s="142">
        <v>2810</v>
      </c>
      <c r="H182" s="142">
        <v>2828</v>
      </c>
    </row>
    <row r="183" spans="1:8" ht="18">
      <c r="A183" s="4" t="s">
        <v>9</v>
      </c>
      <c r="B183" s="142">
        <v>1220</v>
      </c>
      <c r="C183" s="142">
        <v>1256</v>
      </c>
      <c r="D183" s="142">
        <v>1300</v>
      </c>
      <c r="E183" s="142">
        <v>1341</v>
      </c>
      <c r="F183" s="142">
        <v>1406</v>
      </c>
      <c r="G183" s="142">
        <v>1481</v>
      </c>
      <c r="H183" s="142">
        <v>1575</v>
      </c>
    </row>
    <row r="184" spans="1:8" ht="18">
      <c r="A184" s="4" t="s">
        <v>10</v>
      </c>
      <c r="B184" s="142">
        <v>1171</v>
      </c>
      <c r="C184" s="142">
        <v>1191</v>
      </c>
      <c r="D184" s="142">
        <v>1171</v>
      </c>
      <c r="E184" s="142">
        <v>1214</v>
      </c>
      <c r="F184" s="142">
        <v>1267</v>
      </c>
      <c r="G184" s="142">
        <v>1299</v>
      </c>
      <c r="H184" s="142">
        <v>1355</v>
      </c>
    </row>
    <row r="185" spans="1:8" ht="18">
      <c r="A185" s="4" t="s">
        <v>11</v>
      </c>
      <c r="B185" s="142">
        <v>2032</v>
      </c>
      <c r="C185" s="142">
        <v>2028</v>
      </c>
      <c r="D185" s="142">
        <v>2051</v>
      </c>
      <c r="E185" s="142">
        <v>2145</v>
      </c>
      <c r="F185" s="142">
        <v>2236</v>
      </c>
      <c r="G185" s="142">
        <v>2321</v>
      </c>
      <c r="H185" s="142">
        <v>2348</v>
      </c>
    </row>
    <row r="186" spans="1:8" ht="18">
      <c r="A186" s="4" t="s">
        <v>12</v>
      </c>
      <c r="B186" s="142"/>
      <c r="C186" s="142">
        <v>7198</v>
      </c>
      <c r="D186" s="142">
        <v>7424</v>
      </c>
      <c r="E186" s="142">
        <v>7848</v>
      </c>
      <c r="F186" s="142">
        <v>8404</v>
      </c>
      <c r="G186" s="142">
        <v>8963</v>
      </c>
      <c r="H186" s="142">
        <v>9461</v>
      </c>
    </row>
    <row r="187" spans="1:8" ht="36">
      <c r="A187" s="4" t="s">
        <v>141</v>
      </c>
      <c r="B187" s="142">
        <v>396</v>
      </c>
      <c r="C187" s="142">
        <v>379</v>
      </c>
      <c r="D187" s="142">
        <v>359</v>
      </c>
      <c r="E187" s="142">
        <v>367</v>
      </c>
      <c r="F187" s="142">
        <v>365</v>
      </c>
      <c r="G187" s="142">
        <v>381</v>
      </c>
      <c r="H187" s="142">
        <v>396</v>
      </c>
    </row>
    <row r="188" spans="1:8" ht="36">
      <c r="A188" s="4" t="s">
        <v>142</v>
      </c>
      <c r="B188" s="142">
        <v>550</v>
      </c>
      <c r="C188" s="142">
        <v>578</v>
      </c>
      <c r="D188" s="142">
        <v>566</v>
      </c>
      <c r="E188" s="142">
        <v>560</v>
      </c>
      <c r="F188" s="142">
        <v>545</v>
      </c>
      <c r="G188" s="142">
        <v>534</v>
      </c>
      <c r="H188" s="142">
        <v>576</v>
      </c>
    </row>
    <row r="189" spans="1:8" ht="54">
      <c r="A189" s="4" t="s">
        <v>143</v>
      </c>
      <c r="B189" s="142">
        <v>264</v>
      </c>
      <c r="C189" s="142">
        <v>196</v>
      </c>
      <c r="D189" s="142">
        <v>162</v>
      </c>
      <c r="E189" s="142">
        <v>162</v>
      </c>
      <c r="F189" s="142">
        <v>136</v>
      </c>
      <c r="G189" s="142">
        <v>120</v>
      </c>
      <c r="H189" s="142">
        <v>130</v>
      </c>
    </row>
    <row r="190" spans="1:8" ht="36">
      <c r="A190" s="4" t="s">
        <v>144</v>
      </c>
      <c r="B190" s="142">
        <v>40</v>
      </c>
      <c r="C190" s="142">
        <v>40</v>
      </c>
      <c r="D190" s="142">
        <v>40</v>
      </c>
      <c r="E190" s="142">
        <v>38</v>
      </c>
      <c r="F190" s="142">
        <v>45</v>
      </c>
      <c r="G190" s="142">
        <v>44</v>
      </c>
      <c r="H190" s="142">
        <v>44</v>
      </c>
    </row>
    <row r="191" spans="1:8" ht="36">
      <c r="A191" s="4" t="s">
        <v>145</v>
      </c>
      <c r="B191" s="142">
        <v>225</v>
      </c>
      <c r="C191" s="142">
        <v>227</v>
      </c>
      <c r="D191" s="142">
        <v>227</v>
      </c>
      <c r="E191" s="142">
        <v>203</v>
      </c>
      <c r="F191" s="142">
        <v>209</v>
      </c>
      <c r="G191" s="142">
        <v>214</v>
      </c>
      <c r="H191" s="142">
        <v>203</v>
      </c>
    </row>
    <row r="192" spans="1:8" ht="36">
      <c r="A192" s="4" t="s">
        <v>146</v>
      </c>
      <c r="B192" s="142">
        <v>0</v>
      </c>
      <c r="C192" s="142">
        <v>0</v>
      </c>
      <c r="D192" s="142">
        <v>0</v>
      </c>
      <c r="E192" s="142">
        <v>0</v>
      </c>
      <c r="F192" s="142">
        <v>0</v>
      </c>
      <c r="G192" s="142">
        <v>0</v>
      </c>
      <c r="H192" s="142">
        <v>0</v>
      </c>
    </row>
    <row r="193" spans="1:8">
      <c r="A193" s="91"/>
      <c r="B193" s="91"/>
      <c r="C193" s="91"/>
      <c r="D193" s="91"/>
      <c r="E193" s="91"/>
      <c r="F193" s="91"/>
      <c r="G193" s="91"/>
      <c r="H193" s="91"/>
    </row>
    <row r="194" spans="1:8">
      <c r="A194" s="91"/>
      <c r="B194" s="91"/>
      <c r="C194" s="91"/>
      <c r="D194" s="91"/>
      <c r="E194" s="91"/>
      <c r="F194" s="91"/>
      <c r="G194" s="91"/>
      <c r="H194" s="91"/>
    </row>
    <row r="195" spans="1:8" ht="34.200000000000003" customHeight="1">
      <c r="A195" s="239" t="s">
        <v>35</v>
      </c>
      <c r="B195" s="239"/>
      <c r="C195" s="239"/>
      <c r="D195" s="239"/>
      <c r="E195" s="239"/>
      <c r="F195" s="239"/>
      <c r="G195" s="239"/>
      <c r="H195" s="91"/>
    </row>
    <row r="196" spans="1:8" ht="18">
      <c r="A196" s="220" t="s">
        <v>36</v>
      </c>
      <c r="B196" s="220"/>
      <c r="C196" s="220"/>
      <c r="D196" s="220"/>
      <c r="E196" s="220"/>
      <c r="F196" s="220"/>
      <c r="G196" s="220"/>
      <c r="H196" s="91"/>
    </row>
    <row r="197" spans="1:8" ht="18">
      <c r="A197" s="187"/>
      <c r="B197" s="191" t="s">
        <v>32</v>
      </c>
      <c r="C197" s="187" t="s">
        <v>1</v>
      </c>
      <c r="D197" s="187"/>
      <c r="E197" s="187"/>
      <c r="F197" s="187"/>
      <c r="G197" s="228" t="s">
        <v>34</v>
      </c>
      <c r="H197" s="91"/>
    </row>
    <row r="198" spans="1:8" ht="72">
      <c r="A198" s="187"/>
      <c r="B198" s="191"/>
      <c r="C198" s="142" t="s">
        <v>20</v>
      </c>
      <c r="D198" s="142" t="s">
        <v>21</v>
      </c>
      <c r="E198" s="142" t="s">
        <v>22</v>
      </c>
      <c r="F198" s="142" t="s">
        <v>33</v>
      </c>
      <c r="G198" s="229"/>
      <c r="H198" s="91"/>
    </row>
    <row r="199" spans="1:8" ht="18">
      <c r="A199" s="3"/>
      <c r="B199" s="187" t="s">
        <v>257</v>
      </c>
      <c r="C199" s="187"/>
      <c r="D199" s="187"/>
      <c r="E199" s="187"/>
      <c r="F199" s="187"/>
      <c r="G199" s="187"/>
      <c r="H199" s="91"/>
    </row>
    <row r="200" spans="1:8" ht="17.399999999999999">
      <c r="A200" s="20" t="s">
        <v>0</v>
      </c>
      <c r="B200" s="21">
        <f t="shared" ref="B200:G200" si="18">B202+B203+B204+B205+B206+B207+B208+B209+B210+B211+B212</f>
        <v>35715</v>
      </c>
      <c r="C200" s="21">
        <f t="shared" si="18"/>
        <v>1170</v>
      </c>
      <c r="D200" s="21">
        <f t="shared" si="18"/>
        <v>2029</v>
      </c>
      <c r="E200" s="21">
        <f t="shared" si="18"/>
        <v>32203</v>
      </c>
      <c r="F200" s="21">
        <f t="shared" si="18"/>
        <v>313</v>
      </c>
      <c r="G200" s="21">
        <f t="shared" si="18"/>
        <v>3390</v>
      </c>
      <c r="H200" s="91"/>
    </row>
    <row r="201" spans="1:8" ht="18">
      <c r="A201" s="3" t="s">
        <v>1</v>
      </c>
      <c r="B201" s="3"/>
      <c r="C201" s="3"/>
      <c r="D201" s="3"/>
      <c r="E201" s="3"/>
      <c r="F201" s="3"/>
      <c r="G201" s="3"/>
      <c r="H201" s="91"/>
    </row>
    <row r="202" spans="1:8" ht="18">
      <c r="A202" s="3" t="s">
        <v>2</v>
      </c>
      <c r="B202" s="144">
        <f t="shared" ref="B202:B211" si="19">C202+D202+E202+F202</f>
        <v>3811</v>
      </c>
      <c r="C202" s="144">
        <v>0</v>
      </c>
      <c r="D202" s="144">
        <v>89</v>
      </c>
      <c r="E202" s="144">
        <v>3722</v>
      </c>
      <c r="F202" s="144"/>
      <c r="G202" s="144">
        <v>463</v>
      </c>
      <c r="H202" s="91"/>
    </row>
    <row r="203" spans="1:8" ht="18">
      <c r="A203" s="3" t="s">
        <v>3</v>
      </c>
      <c r="B203" s="144">
        <f t="shared" si="19"/>
        <v>3772</v>
      </c>
      <c r="C203" s="144">
        <v>117</v>
      </c>
      <c r="D203" s="144">
        <v>183</v>
      </c>
      <c r="E203" s="144">
        <v>3472</v>
      </c>
      <c r="F203" s="144"/>
      <c r="G203" s="144">
        <v>280</v>
      </c>
      <c r="H203" s="91"/>
    </row>
    <row r="204" spans="1:8" ht="18">
      <c r="A204" s="3" t="s">
        <v>4</v>
      </c>
      <c r="B204" s="144">
        <f t="shared" si="19"/>
        <v>2317</v>
      </c>
      <c r="C204" s="144">
        <v>98</v>
      </c>
      <c r="D204" s="144">
        <v>125</v>
      </c>
      <c r="E204" s="144">
        <v>2094</v>
      </c>
      <c r="F204" s="144"/>
      <c r="G204" s="144">
        <f>276-4</f>
        <v>272</v>
      </c>
      <c r="H204" s="91"/>
    </row>
    <row r="205" spans="1:8" ht="18">
      <c r="A205" s="3" t="s">
        <v>5</v>
      </c>
      <c r="B205" s="144">
        <f t="shared" si="19"/>
        <v>2176</v>
      </c>
      <c r="C205" s="144">
        <v>15</v>
      </c>
      <c r="D205" s="144">
        <v>340</v>
      </c>
      <c r="E205" s="144">
        <v>1803</v>
      </c>
      <c r="F205" s="144">
        <v>18</v>
      </c>
      <c r="G205" s="144">
        <v>201</v>
      </c>
      <c r="H205" s="91"/>
    </row>
    <row r="206" spans="1:8" ht="18">
      <c r="A206" s="3" t="s">
        <v>6</v>
      </c>
      <c r="B206" s="144">
        <f t="shared" si="19"/>
        <v>1999</v>
      </c>
      <c r="C206" s="144">
        <v>395</v>
      </c>
      <c r="D206" s="144">
        <v>51</v>
      </c>
      <c r="E206" s="144">
        <v>1553</v>
      </c>
      <c r="F206" s="144"/>
      <c r="G206" s="144">
        <v>257</v>
      </c>
      <c r="H206" s="91"/>
    </row>
    <row r="207" spans="1:8" ht="18">
      <c r="A207" s="3" t="s">
        <v>7</v>
      </c>
      <c r="B207" s="144">
        <f t="shared" si="19"/>
        <v>2724</v>
      </c>
      <c r="C207" s="144">
        <v>54</v>
      </c>
      <c r="D207" s="144">
        <v>134</v>
      </c>
      <c r="E207" s="144">
        <v>2536</v>
      </c>
      <c r="F207" s="144"/>
      <c r="G207" s="144">
        <v>354</v>
      </c>
      <c r="H207" s="91"/>
    </row>
    <row r="208" spans="1:8" ht="18">
      <c r="A208" s="3" t="s">
        <v>8</v>
      </c>
      <c r="B208" s="144">
        <f t="shared" si="19"/>
        <v>2828</v>
      </c>
      <c r="C208" s="144">
        <v>70</v>
      </c>
      <c r="D208" s="144">
        <v>575</v>
      </c>
      <c r="E208" s="144">
        <v>2183</v>
      </c>
      <c r="F208" s="144"/>
      <c r="G208" s="144">
        <v>333</v>
      </c>
      <c r="H208" s="91"/>
    </row>
    <row r="209" spans="1:8" ht="18">
      <c r="A209" s="3" t="s">
        <v>9</v>
      </c>
      <c r="B209" s="144">
        <f t="shared" si="19"/>
        <v>1575</v>
      </c>
      <c r="C209" s="144">
        <v>20</v>
      </c>
      <c r="D209" s="144">
        <v>104</v>
      </c>
      <c r="E209" s="144">
        <v>1451</v>
      </c>
      <c r="F209" s="144"/>
      <c r="G209" s="144">
        <v>165</v>
      </c>
      <c r="H209" s="91"/>
    </row>
    <row r="210" spans="1:8" ht="18">
      <c r="A210" s="3" t="s">
        <v>10</v>
      </c>
      <c r="B210" s="144">
        <f t="shared" si="19"/>
        <v>1355</v>
      </c>
      <c r="C210" s="144">
        <v>7</v>
      </c>
      <c r="D210" s="144">
        <v>125</v>
      </c>
      <c r="E210" s="144">
        <v>1223</v>
      </c>
      <c r="F210" s="144"/>
      <c r="G210" s="144">
        <v>129</v>
      </c>
      <c r="H210" s="91"/>
    </row>
    <row r="211" spans="1:8" ht="18">
      <c r="A211" s="3" t="s">
        <v>11</v>
      </c>
      <c r="B211" s="144">
        <f t="shared" si="19"/>
        <v>2348</v>
      </c>
      <c r="C211" s="144">
        <v>46</v>
      </c>
      <c r="D211" s="144">
        <v>303</v>
      </c>
      <c r="E211" s="144">
        <v>1999</v>
      </c>
      <c r="F211" s="144"/>
      <c r="G211" s="144">
        <v>264</v>
      </c>
      <c r="H211" s="91"/>
    </row>
    <row r="212" spans="1:8" ht="18">
      <c r="A212" s="3" t="s">
        <v>12</v>
      </c>
      <c r="B212" s="144">
        <f t="shared" ref="B212:G212" si="20">B214+B215+B216+B217+B218+B219+B220</f>
        <v>10810</v>
      </c>
      <c r="C212" s="144">
        <f t="shared" si="20"/>
        <v>348</v>
      </c>
      <c r="D212" s="144">
        <f t="shared" si="20"/>
        <v>0</v>
      </c>
      <c r="E212" s="144">
        <f t="shared" si="20"/>
        <v>10167</v>
      </c>
      <c r="F212" s="144">
        <f t="shared" si="20"/>
        <v>295</v>
      </c>
      <c r="G212" s="144">
        <f t="shared" si="20"/>
        <v>672</v>
      </c>
      <c r="H212" s="91"/>
    </row>
    <row r="213" spans="1:8" ht="18">
      <c r="A213" s="3" t="s">
        <v>1</v>
      </c>
      <c r="B213" s="144"/>
      <c r="C213" s="144"/>
      <c r="D213" s="144"/>
      <c r="E213" s="144"/>
      <c r="F213" s="144"/>
      <c r="G213" s="144"/>
      <c r="H213" s="91"/>
    </row>
    <row r="214" spans="1:8" ht="18">
      <c r="A214" s="3" t="s">
        <v>29</v>
      </c>
      <c r="B214" s="144">
        <f t="shared" ref="B214:B219" si="21">C214+D214+E214+F214</f>
        <v>9461</v>
      </c>
      <c r="C214" s="144">
        <v>348</v>
      </c>
      <c r="D214" s="144">
        <v>0</v>
      </c>
      <c r="E214" s="144">
        <v>9065</v>
      </c>
      <c r="F214" s="144">
        <v>48</v>
      </c>
      <c r="G214" s="144">
        <v>502</v>
      </c>
      <c r="H214" s="91"/>
    </row>
    <row r="215" spans="1:8" ht="36">
      <c r="A215" s="4" t="s">
        <v>13</v>
      </c>
      <c r="B215" s="144">
        <f t="shared" si="21"/>
        <v>396</v>
      </c>
      <c r="C215" s="144"/>
      <c r="D215" s="144">
        <v>0</v>
      </c>
      <c r="E215" s="144">
        <v>396</v>
      </c>
      <c r="F215" s="144"/>
      <c r="G215" s="144">
        <v>34</v>
      </c>
      <c r="H215" s="91"/>
    </row>
    <row r="216" spans="1:8" ht="36">
      <c r="A216" s="4" t="s">
        <v>14</v>
      </c>
      <c r="B216" s="144">
        <f t="shared" si="21"/>
        <v>576</v>
      </c>
      <c r="C216" s="144"/>
      <c r="D216" s="144">
        <v>0</v>
      </c>
      <c r="E216" s="144">
        <v>576</v>
      </c>
      <c r="F216" s="144"/>
      <c r="G216" s="144">
        <v>52</v>
      </c>
      <c r="H216" s="91"/>
    </row>
    <row r="217" spans="1:8" ht="54">
      <c r="A217" s="4" t="s">
        <v>15</v>
      </c>
      <c r="B217" s="144">
        <f t="shared" si="21"/>
        <v>130</v>
      </c>
      <c r="C217" s="144"/>
      <c r="D217" s="144">
        <v>0</v>
      </c>
      <c r="E217" s="144">
        <v>130</v>
      </c>
      <c r="F217" s="144"/>
      <c r="G217" s="144">
        <v>30</v>
      </c>
      <c r="H217" s="91"/>
    </row>
    <row r="218" spans="1:8" ht="36">
      <c r="A218" s="4" t="s">
        <v>16</v>
      </c>
      <c r="B218" s="144">
        <f t="shared" si="21"/>
        <v>44</v>
      </c>
      <c r="C218" s="144"/>
      <c r="D218" s="144">
        <v>0</v>
      </c>
      <c r="E218" s="144">
        <v>0</v>
      </c>
      <c r="F218" s="144">
        <v>44</v>
      </c>
      <c r="G218" s="144">
        <v>18</v>
      </c>
      <c r="H218" s="91"/>
    </row>
    <row r="219" spans="1:8" ht="36">
      <c r="A219" s="4" t="s">
        <v>17</v>
      </c>
      <c r="B219" s="144">
        <f t="shared" si="21"/>
        <v>203</v>
      </c>
      <c r="C219" s="144"/>
      <c r="D219" s="144">
        <v>0</v>
      </c>
      <c r="E219" s="144">
        <v>0</v>
      </c>
      <c r="F219" s="144">
        <v>203</v>
      </c>
      <c r="G219" s="144">
        <v>34</v>
      </c>
      <c r="H219" s="91"/>
    </row>
    <row r="220" spans="1:8" ht="36">
      <c r="A220" s="4" t="s">
        <v>18</v>
      </c>
      <c r="B220" s="144">
        <v>0</v>
      </c>
      <c r="C220" s="144"/>
      <c r="D220" s="144">
        <v>0</v>
      </c>
      <c r="E220" s="144">
        <f t="shared" ref="E220" si="22">B220-C220-F220-D220</f>
        <v>0</v>
      </c>
      <c r="F220" s="144"/>
      <c r="G220" s="144">
        <v>2</v>
      </c>
      <c r="H220" s="91"/>
    </row>
    <row r="221" spans="1:8">
      <c r="A221" s="91"/>
      <c r="B221" s="91"/>
      <c r="C221" s="91"/>
      <c r="D221" s="91"/>
      <c r="E221" s="91"/>
      <c r="F221" s="91"/>
      <c r="G221" s="91"/>
      <c r="H221" s="91"/>
    </row>
    <row r="222" spans="1:8" ht="18">
      <c r="A222" s="187"/>
      <c r="B222" s="191" t="s">
        <v>32</v>
      </c>
      <c r="C222" s="187" t="s">
        <v>1</v>
      </c>
      <c r="D222" s="187"/>
      <c r="E222" s="187"/>
      <c r="F222" s="187"/>
      <c r="G222" s="228" t="s">
        <v>34</v>
      </c>
      <c r="H222" s="91"/>
    </row>
    <row r="223" spans="1:8" ht="162" customHeight="1">
      <c r="A223" s="187"/>
      <c r="B223" s="191"/>
      <c r="C223" s="142" t="s">
        <v>20</v>
      </c>
      <c r="D223" s="142" t="s">
        <v>21</v>
      </c>
      <c r="E223" s="142" t="s">
        <v>22</v>
      </c>
      <c r="F223" s="142" t="s">
        <v>33</v>
      </c>
      <c r="G223" s="229"/>
      <c r="H223" s="91"/>
    </row>
    <row r="224" spans="1:8" ht="18">
      <c r="A224" s="3"/>
      <c r="B224" s="187" t="s">
        <v>25</v>
      </c>
      <c r="C224" s="187"/>
      <c r="D224" s="187"/>
      <c r="E224" s="187"/>
      <c r="F224" s="187"/>
      <c r="G224" s="187"/>
      <c r="H224" s="91"/>
    </row>
    <row r="225" spans="1:8" ht="17.399999999999999">
      <c r="A225" s="20" t="s">
        <v>0</v>
      </c>
      <c r="B225" s="21">
        <f t="shared" ref="B225:G225" si="23">B227+B228+B229+B230+B231+B232+B233+B234+B235+B236+B237</f>
        <v>34454</v>
      </c>
      <c r="C225" s="21">
        <f t="shared" si="23"/>
        <v>1126</v>
      </c>
      <c r="D225" s="21">
        <f t="shared" si="23"/>
        <v>2138</v>
      </c>
      <c r="E225" s="21">
        <f t="shared" si="23"/>
        <v>30878</v>
      </c>
      <c r="F225" s="21">
        <f t="shared" si="23"/>
        <v>312</v>
      </c>
      <c r="G225" s="21">
        <f t="shared" si="23"/>
        <v>3381</v>
      </c>
      <c r="H225" s="91"/>
    </row>
    <row r="226" spans="1:8" ht="18">
      <c r="A226" s="3" t="s">
        <v>1</v>
      </c>
      <c r="B226" s="3"/>
      <c r="C226" s="3"/>
      <c r="D226" s="3"/>
      <c r="E226" s="3"/>
      <c r="F226" s="3"/>
      <c r="G226" s="3"/>
      <c r="H226" s="91"/>
    </row>
    <row r="227" spans="1:8" ht="18">
      <c r="A227" s="3" t="s">
        <v>2</v>
      </c>
      <c r="B227" s="144">
        <v>3642</v>
      </c>
      <c r="C227" s="144">
        <v>0</v>
      </c>
      <c r="D227" s="144">
        <v>90</v>
      </c>
      <c r="E227" s="144">
        <f t="shared" ref="E227:E236" si="24">B227-C227-F227-D227</f>
        <v>3552</v>
      </c>
      <c r="F227" s="144"/>
      <c r="G227" s="144">
        <f>461-11</f>
        <v>450</v>
      </c>
      <c r="H227" s="91"/>
    </row>
    <row r="228" spans="1:8" ht="18">
      <c r="A228" s="3" t="s">
        <v>3</v>
      </c>
      <c r="B228" s="144">
        <v>3605</v>
      </c>
      <c r="C228" s="144">
        <v>115</v>
      </c>
      <c r="D228" s="144">
        <v>186</v>
      </c>
      <c r="E228" s="144">
        <f t="shared" si="24"/>
        <v>3304</v>
      </c>
      <c r="F228" s="144"/>
      <c r="G228" s="144">
        <v>279</v>
      </c>
      <c r="H228" s="91"/>
    </row>
    <row r="229" spans="1:8" ht="18">
      <c r="A229" s="3" t="s">
        <v>4</v>
      </c>
      <c r="B229" s="144">
        <v>2333</v>
      </c>
      <c r="C229" s="144">
        <v>78</v>
      </c>
      <c r="D229" s="144">
        <v>128</v>
      </c>
      <c r="E229" s="144">
        <f t="shared" si="24"/>
        <v>2127</v>
      </c>
      <c r="F229" s="144"/>
      <c r="G229" s="144">
        <f>276-4</f>
        <v>272</v>
      </c>
      <c r="H229" s="91"/>
    </row>
    <row r="230" spans="1:8" ht="18">
      <c r="A230" s="3" t="s">
        <v>5</v>
      </c>
      <c r="B230" s="144">
        <v>2109</v>
      </c>
      <c r="C230" s="144">
        <v>15</v>
      </c>
      <c r="D230" s="144">
        <v>345</v>
      </c>
      <c r="E230" s="144">
        <f t="shared" si="24"/>
        <v>1734</v>
      </c>
      <c r="F230" s="144">
        <v>15</v>
      </c>
      <c r="G230" s="144">
        <v>223</v>
      </c>
      <c r="H230" s="91"/>
    </row>
    <row r="231" spans="1:8" ht="18">
      <c r="A231" s="3" t="s">
        <v>6</v>
      </c>
      <c r="B231" s="144">
        <v>1960</v>
      </c>
      <c r="C231" s="144">
        <v>376</v>
      </c>
      <c r="D231" s="144">
        <v>55</v>
      </c>
      <c r="E231" s="144">
        <f t="shared" si="24"/>
        <v>1529</v>
      </c>
      <c r="F231" s="144"/>
      <c r="G231" s="144">
        <v>257</v>
      </c>
      <c r="H231" s="91"/>
    </row>
    <row r="232" spans="1:8" ht="18">
      <c r="A232" s="3" t="s">
        <v>7</v>
      </c>
      <c r="B232" s="144">
        <v>2638</v>
      </c>
      <c r="C232" s="144">
        <v>45</v>
      </c>
      <c r="D232" s="144">
        <v>148</v>
      </c>
      <c r="E232" s="144">
        <f t="shared" si="24"/>
        <v>2445</v>
      </c>
      <c r="F232" s="144"/>
      <c r="G232" s="144">
        <v>360</v>
      </c>
      <c r="H232" s="91"/>
    </row>
    <row r="233" spans="1:8" ht="18">
      <c r="A233" s="3" t="s">
        <v>8</v>
      </c>
      <c r="B233" s="144">
        <v>2810</v>
      </c>
      <c r="C233" s="144">
        <v>70</v>
      </c>
      <c r="D233" s="144">
        <v>645</v>
      </c>
      <c r="E233" s="144">
        <f t="shared" si="24"/>
        <v>2095</v>
      </c>
      <c r="F233" s="144"/>
      <c r="G233" s="144">
        <v>322</v>
      </c>
      <c r="H233" s="91"/>
    </row>
    <row r="234" spans="1:8" ht="18">
      <c r="A234" s="3" t="s">
        <v>9</v>
      </c>
      <c r="B234" s="144">
        <v>1481</v>
      </c>
      <c r="C234" s="144">
        <v>22</v>
      </c>
      <c r="D234" s="144">
        <v>103</v>
      </c>
      <c r="E234" s="144">
        <f t="shared" si="24"/>
        <v>1356</v>
      </c>
      <c r="F234" s="144"/>
      <c r="G234" s="144">
        <v>157</v>
      </c>
      <c r="H234" s="91"/>
    </row>
    <row r="235" spans="1:8" ht="18">
      <c r="A235" s="3" t="s">
        <v>10</v>
      </c>
      <c r="B235" s="144">
        <v>1299</v>
      </c>
      <c r="C235" s="144">
        <v>8</v>
      </c>
      <c r="D235" s="144">
        <v>123</v>
      </c>
      <c r="E235" s="144">
        <f t="shared" si="24"/>
        <v>1168</v>
      </c>
      <c r="F235" s="144"/>
      <c r="G235" s="144">
        <v>135</v>
      </c>
      <c r="H235" s="91"/>
    </row>
    <row r="236" spans="1:8" ht="18">
      <c r="A236" s="3" t="s">
        <v>11</v>
      </c>
      <c r="B236" s="144">
        <v>2321</v>
      </c>
      <c r="C236" s="144">
        <v>52</v>
      </c>
      <c r="D236" s="144">
        <v>315</v>
      </c>
      <c r="E236" s="144">
        <f t="shared" si="24"/>
        <v>1954</v>
      </c>
      <c r="F236" s="144"/>
      <c r="G236" s="144">
        <v>266</v>
      </c>
      <c r="H236" s="91"/>
    </row>
    <row r="237" spans="1:8" ht="18">
      <c r="A237" s="3" t="s">
        <v>12</v>
      </c>
      <c r="B237" s="144">
        <f t="shared" ref="B237:G237" si="25">B239+B240+B241+B242+B243+B244+B245</f>
        <v>10256</v>
      </c>
      <c r="C237" s="144">
        <f t="shared" si="25"/>
        <v>345</v>
      </c>
      <c r="D237" s="144">
        <f t="shared" si="25"/>
        <v>0</v>
      </c>
      <c r="E237" s="144">
        <f t="shared" si="25"/>
        <v>9614</v>
      </c>
      <c r="F237" s="144">
        <f t="shared" si="25"/>
        <v>297</v>
      </c>
      <c r="G237" s="144">
        <f t="shared" si="25"/>
        <v>660</v>
      </c>
      <c r="H237" s="91"/>
    </row>
    <row r="238" spans="1:8" ht="18">
      <c r="A238" s="3" t="s">
        <v>1</v>
      </c>
      <c r="B238" s="144"/>
      <c r="C238" s="144"/>
      <c r="D238" s="144"/>
      <c r="E238" s="144"/>
      <c r="F238" s="144"/>
      <c r="G238" s="144"/>
      <c r="H238" s="91"/>
    </row>
    <row r="239" spans="1:8" ht="18">
      <c r="A239" s="3" t="s">
        <v>29</v>
      </c>
      <c r="B239" s="144">
        <v>8963</v>
      </c>
      <c r="C239" s="144">
        <v>345</v>
      </c>
      <c r="D239" s="144">
        <v>0</v>
      </c>
      <c r="E239" s="144">
        <f t="shared" ref="E239:E245" si="26">B239-C239-F239-D239</f>
        <v>8579</v>
      </c>
      <c r="F239" s="144">
        <v>39</v>
      </c>
      <c r="G239" s="144">
        <f>501-12</f>
        <v>489</v>
      </c>
      <c r="H239" s="91"/>
    </row>
    <row r="240" spans="1:8" ht="36">
      <c r="A240" s="4" t="s">
        <v>13</v>
      </c>
      <c r="B240" s="144">
        <v>381</v>
      </c>
      <c r="C240" s="144"/>
      <c r="D240" s="144">
        <v>0</v>
      </c>
      <c r="E240" s="144">
        <f t="shared" si="26"/>
        <v>381</v>
      </c>
      <c r="F240" s="144"/>
      <c r="G240" s="144">
        <v>36</v>
      </c>
      <c r="H240" s="91"/>
    </row>
    <row r="241" spans="1:8" ht="36">
      <c r="A241" s="4" t="s">
        <v>14</v>
      </c>
      <c r="B241" s="144">
        <v>534</v>
      </c>
      <c r="C241" s="144"/>
      <c r="D241" s="144">
        <v>0</v>
      </c>
      <c r="E241" s="144">
        <f t="shared" si="26"/>
        <v>534</v>
      </c>
      <c r="F241" s="144"/>
      <c r="G241" s="144">
        <v>49</v>
      </c>
      <c r="H241" s="91"/>
    </row>
    <row r="242" spans="1:8" ht="54">
      <c r="A242" s="4" t="s">
        <v>15</v>
      </c>
      <c r="B242" s="144">
        <v>120</v>
      </c>
      <c r="C242" s="144"/>
      <c r="D242" s="144">
        <v>0</v>
      </c>
      <c r="E242" s="144">
        <f t="shared" si="26"/>
        <v>120</v>
      </c>
      <c r="F242" s="144"/>
      <c r="G242" s="144">
        <v>30</v>
      </c>
      <c r="H242" s="91"/>
    </row>
    <row r="243" spans="1:8" ht="36">
      <c r="A243" s="4" t="s">
        <v>16</v>
      </c>
      <c r="B243" s="144">
        <v>44</v>
      </c>
      <c r="C243" s="144"/>
      <c r="D243" s="144">
        <v>0</v>
      </c>
      <c r="E243" s="144">
        <f t="shared" si="26"/>
        <v>0</v>
      </c>
      <c r="F243" s="144">
        <v>44</v>
      </c>
      <c r="G243" s="144">
        <v>19</v>
      </c>
      <c r="H243" s="91"/>
    </row>
    <row r="244" spans="1:8" ht="36">
      <c r="A244" s="4" t="s">
        <v>17</v>
      </c>
      <c r="B244" s="144">
        <v>214</v>
      </c>
      <c r="C244" s="144"/>
      <c r="D244" s="144">
        <v>0</v>
      </c>
      <c r="E244" s="144">
        <f t="shared" si="26"/>
        <v>0</v>
      </c>
      <c r="F244" s="144">
        <v>214</v>
      </c>
      <c r="G244" s="144">
        <v>35</v>
      </c>
      <c r="H244" s="91"/>
    </row>
    <row r="245" spans="1:8" ht="36">
      <c r="A245" s="4" t="s">
        <v>18</v>
      </c>
      <c r="B245" s="144">
        <v>0</v>
      </c>
      <c r="C245" s="144"/>
      <c r="D245" s="144">
        <v>0</v>
      </c>
      <c r="E245" s="144">
        <f t="shared" si="26"/>
        <v>0</v>
      </c>
      <c r="F245" s="144"/>
      <c r="G245" s="144">
        <v>2</v>
      </c>
      <c r="H245" s="91"/>
    </row>
    <row r="246" spans="1:8">
      <c r="A246" s="91"/>
      <c r="B246" s="91"/>
      <c r="C246" s="91"/>
      <c r="D246" s="91"/>
      <c r="E246" s="91"/>
      <c r="F246" s="91"/>
      <c r="G246" s="91"/>
      <c r="H246" s="91"/>
    </row>
    <row r="247" spans="1:8" ht="18" customHeight="1">
      <c r="A247" s="224"/>
      <c r="B247" s="205" t="s">
        <v>32</v>
      </c>
      <c r="C247" s="182" t="s">
        <v>1</v>
      </c>
      <c r="D247" s="188"/>
      <c r="E247" s="188"/>
      <c r="F247" s="183"/>
      <c r="G247" s="228" t="s">
        <v>37</v>
      </c>
      <c r="H247" s="91"/>
    </row>
    <row r="248" spans="1:8" ht="72">
      <c r="A248" s="225"/>
      <c r="B248" s="207"/>
      <c r="C248" s="142" t="s">
        <v>20</v>
      </c>
      <c r="D248" s="142" t="s">
        <v>21</v>
      </c>
      <c r="E248" s="142" t="s">
        <v>22</v>
      </c>
      <c r="F248" s="142" t="s">
        <v>33</v>
      </c>
      <c r="G248" s="229"/>
      <c r="H248" s="91"/>
    </row>
    <row r="249" spans="1:8" ht="18">
      <c r="A249" s="3"/>
      <c r="B249" s="182" t="s">
        <v>26</v>
      </c>
      <c r="C249" s="188"/>
      <c r="D249" s="188"/>
      <c r="E249" s="188"/>
      <c r="F249" s="188"/>
      <c r="G249" s="183"/>
      <c r="H249" s="91"/>
    </row>
    <row r="250" spans="1:8" ht="17.399999999999999">
      <c r="A250" s="20" t="s">
        <v>0</v>
      </c>
      <c r="B250" s="21">
        <f t="shared" ref="B250:G250" si="27">B252+B253+B254+B255+B256+B257+B258+B259+B260+B261+B262</f>
        <v>33291</v>
      </c>
      <c r="C250" s="21">
        <f t="shared" si="27"/>
        <v>1119</v>
      </c>
      <c r="D250" s="21">
        <f t="shared" si="27"/>
        <v>2106</v>
      </c>
      <c r="E250" s="21">
        <f t="shared" si="27"/>
        <v>29780</v>
      </c>
      <c r="F250" s="21">
        <f t="shared" si="27"/>
        <v>286</v>
      </c>
      <c r="G250" s="21">
        <f t="shared" si="27"/>
        <v>3445</v>
      </c>
      <c r="H250" s="91"/>
    </row>
    <row r="251" spans="1:8" ht="18">
      <c r="A251" s="3" t="s">
        <v>1</v>
      </c>
      <c r="B251" s="3"/>
      <c r="C251" s="3"/>
      <c r="D251" s="3"/>
      <c r="E251" s="3"/>
      <c r="F251" s="3"/>
      <c r="G251" s="3"/>
      <c r="H251" s="91"/>
    </row>
    <row r="252" spans="1:8" ht="18">
      <c r="A252" s="3" t="s">
        <v>2</v>
      </c>
      <c r="B252" s="144">
        <v>3468</v>
      </c>
      <c r="C252" s="144">
        <v>0</v>
      </c>
      <c r="D252" s="144">
        <v>76</v>
      </c>
      <c r="E252" s="144">
        <v>3392</v>
      </c>
      <c r="F252" s="144">
        <v>0</v>
      </c>
      <c r="G252" s="144">
        <v>462</v>
      </c>
      <c r="H252" s="91"/>
    </row>
    <row r="253" spans="1:8" ht="18">
      <c r="A253" s="3" t="s">
        <v>3</v>
      </c>
      <c r="B253" s="144">
        <v>3427</v>
      </c>
      <c r="C253" s="144">
        <v>119</v>
      </c>
      <c r="D253" s="144">
        <v>171</v>
      </c>
      <c r="E253" s="144">
        <v>3137</v>
      </c>
      <c r="F253" s="144">
        <v>0</v>
      </c>
      <c r="G253" s="144">
        <v>281</v>
      </c>
      <c r="H253" s="91"/>
    </row>
    <row r="254" spans="1:8" ht="18">
      <c r="A254" s="3" t="s">
        <v>4</v>
      </c>
      <c r="B254" s="144">
        <v>2280</v>
      </c>
      <c r="C254" s="144">
        <v>78</v>
      </c>
      <c r="D254" s="144">
        <v>122</v>
      </c>
      <c r="E254" s="144">
        <v>2080</v>
      </c>
      <c r="F254" s="144">
        <v>0</v>
      </c>
      <c r="G254" s="144">
        <v>277</v>
      </c>
      <c r="H254" s="91"/>
    </row>
    <row r="255" spans="1:8" ht="18">
      <c r="A255" s="3" t="s">
        <v>5</v>
      </c>
      <c r="B255" s="144">
        <v>2156</v>
      </c>
      <c r="C255" s="144">
        <v>12</v>
      </c>
      <c r="D255" s="144">
        <v>392</v>
      </c>
      <c r="E255" s="144">
        <v>1744</v>
      </c>
      <c r="F255" s="144">
        <v>8</v>
      </c>
      <c r="G255" s="144">
        <v>225</v>
      </c>
      <c r="H255" s="91"/>
    </row>
    <row r="256" spans="1:8" ht="18">
      <c r="A256" s="3" t="s">
        <v>6</v>
      </c>
      <c r="B256" s="144">
        <v>1952</v>
      </c>
      <c r="C256" s="144">
        <v>350</v>
      </c>
      <c r="D256" s="144">
        <v>51</v>
      </c>
      <c r="E256" s="144">
        <v>1551</v>
      </c>
      <c r="F256" s="144">
        <v>0</v>
      </c>
      <c r="G256" s="144">
        <v>276</v>
      </c>
      <c r="H256" s="91"/>
    </row>
    <row r="257" spans="1:8" ht="18">
      <c r="A257" s="3" t="s">
        <v>7</v>
      </c>
      <c r="B257" s="144">
        <v>2655</v>
      </c>
      <c r="C257" s="144">
        <v>40</v>
      </c>
      <c r="D257" s="144">
        <v>179</v>
      </c>
      <c r="E257" s="144">
        <v>2436</v>
      </c>
      <c r="F257" s="144">
        <v>0</v>
      </c>
      <c r="G257" s="144">
        <v>354</v>
      </c>
      <c r="H257" s="91"/>
    </row>
    <row r="258" spans="1:8" ht="18">
      <c r="A258" s="3" t="s">
        <v>8</v>
      </c>
      <c r="B258" s="144">
        <v>2740</v>
      </c>
      <c r="C258" s="144">
        <v>77</v>
      </c>
      <c r="D258" s="144">
        <v>596</v>
      </c>
      <c r="E258" s="144">
        <v>2067</v>
      </c>
      <c r="F258" s="144">
        <v>0</v>
      </c>
      <c r="G258" s="144">
        <v>336</v>
      </c>
      <c r="H258" s="91"/>
    </row>
    <row r="259" spans="1:8" ht="18">
      <c r="A259" s="3" t="s">
        <v>9</v>
      </c>
      <c r="B259" s="144">
        <v>1406</v>
      </c>
      <c r="C259" s="144">
        <v>24</v>
      </c>
      <c r="D259" s="144">
        <v>106</v>
      </c>
      <c r="E259" s="144">
        <v>1276</v>
      </c>
      <c r="F259" s="144">
        <v>0</v>
      </c>
      <c r="G259" s="144">
        <v>168</v>
      </c>
      <c r="H259" s="91"/>
    </row>
    <row r="260" spans="1:8" ht="18">
      <c r="A260" s="3" t="s">
        <v>10</v>
      </c>
      <c r="B260" s="144">
        <v>1267</v>
      </c>
      <c r="C260" s="144">
        <v>10</v>
      </c>
      <c r="D260" s="144">
        <v>110</v>
      </c>
      <c r="E260" s="144">
        <v>1147</v>
      </c>
      <c r="F260" s="144">
        <v>0</v>
      </c>
      <c r="G260" s="144">
        <v>142</v>
      </c>
      <c r="H260" s="91"/>
    </row>
    <row r="261" spans="1:8" ht="18">
      <c r="A261" s="3" t="s">
        <v>11</v>
      </c>
      <c r="B261" s="144">
        <v>2236</v>
      </c>
      <c r="C261" s="144">
        <v>49</v>
      </c>
      <c r="D261" s="144">
        <v>303</v>
      </c>
      <c r="E261" s="144">
        <v>1884</v>
      </c>
      <c r="F261" s="144">
        <v>0</v>
      </c>
      <c r="G261" s="144">
        <v>262</v>
      </c>
      <c r="H261" s="91"/>
    </row>
    <row r="262" spans="1:8" ht="18">
      <c r="A262" s="3" t="s">
        <v>12</v>
      </c>
      <c r="B262" s="144">
        <f>B264+B265+B266+B267+B268+B269+B270</f>
        <v>9704</v>
      </c>
      <c r="C262" s="144">
        <f>C264+C265+C266+C267+C268+C269+C270</f>
        <v>360</v>
      </c>
      <c r="D262" s="144">
        <f>D264+D265+D266+D267+D268+D269+D270</f>
        <v>0</v>
      </c>
      <c r="E262" s="144">
        <f>E264+E265+E266+E267+E268+E269+E270</f>
        <v>9066</v>
      </c>
      <c r="F262" s="144">
        <f>F264+F265+F266+F267+F268+F269+F270</f>
        <v>278</v>
      </c>
      <c r="G262" s="144">
        <v>662</v>
      </c>
      <c r="H262" s="91"/>
    </row>
    <row r="263" spans="1:8" ht="18">
      <c r="A263" s="3" t="s">
        <v>1</v>
      </c>
      <c r="B263" s="144"/>
      <c r="C263" s="144"/>
      <c r="D263" s="144"/>
      <c r="E263" s="144"/>
      <c r="F263" s="144"/>
      <c r="G263" s="144"/>
      <c r="H263" s="91"/>
    </row>
    <row r="264" spans="1:8" ht="18">
      <c r="A264" s="3" t="s">
        <v>29</v>
      </c>
      <c r="B264" s="144">
        <v>8404</v>
      </c>
      <c r="C264" s="144">
        <v>360</v>
      </c>
      <c r="D264" s="144">
        <v>0</v>
      </c>
      <c r="E264" s="144">
        <v>8020</v>
      </c>
      <c r="F264" s="144">
        <v>24</v>
      </c>
      <c r="G264" s="144">
        <v>470</v>
      </c>
      <c r="H264" s="91"/>
    </row>
    <row r="265" spans="1:8" ht="36">
      <c r="A265" s="4" t="s">
        <v>13</v>
      </c>
      <c r="B265" s="144">
        <v>365</v>
      </c>
      <c r="C265" s="144">
        <v>0</v>
      </c>
      <c r="D265" s="144">
        <v>0</v>
      </c>
      <c r="E265" s="144">
        <v>365</v>
      </c>
      <c r="F265" s="144">
        <v>0</v>
      </c>
      <c r="G265" s="144">
        <v>44</v>
      </c>
      <c r="H265" s="91"/>
    </row>
    <row r="266" spans="1:8" ht="36">
      <c r="A266" s="4" t="s">
        <v>14</v>
      </c>
      <c r="B266" s="144">
        <v>545</v>
      </c>
      <c r="C266" s="144">
        <v>0</v>
      </c>
      <c r="D266" s="144">
        <v>0</v>
      </c>
      <c r="E266" s="144">
        <v>545</v>
      </c>
      <c r="F266" s="144">
        <v>0</v>
      </c>
      <c r="G266" s="144">
        <v>60</v>
      </c>
      <c r="H266" s="91"/>
    </row>
    <row r="267" spans="1:8" ht="54">
      <c r="A267" s="4" t="s">
        <v>15</v>
      </c>
      <c r="B267" s="144">
        <v>136</v>
      </c>
      <c r="C267" s="144">
        <v>0</v>
      </c>
      <c r="D267" s="144">
        <v>0</v>
      </c>
      <c r="E267" s="144">
        <v>136</v>
      </c>
      <c r="F267" s="144">
        <v>0</v>
      </c>
      <c r="G267" s="144">
        <v>34</v>
      </c>
      <c r="H267" s="91"/>
    </row>
    <row r="268" spans="1:8" ht="36">
      <c r="A268" s="4" t="s">
        <v>16</v>
      </c>
      <c r="B268" s="144">
        <v>45</v>
      </c>
      <c r="C268" s="144">
        <v>0</v>
      </c>
      <c r="D268" s="144">
        <v>0</v>
      </c>
      <c r="E268" s="144">
        <v>0</v>
      </c>
      <c r="F268" s="144">
        <v>45</v>
      </c>
      <c r="G268" s="144">
        <v>17</v>
      </c>
      <c r="H268" s="91"/>
    </row>
    <row r="269" spans="1:8" ht="36">
      <c r="A269" s="4" t="s">
        <v>17</v>
      </c>
      <c r="B269" s="144">
        <v>209</v>
      </c>
      <c r="C269" s="144">
        <v>0</v>
      </c>
      <c r="D269" s="144">
        <v>0</v>
      </c>
      <c r="E269" s="144">
        <v>0</v>
      </c>
      <c r="F269" s="144">
        <v>209</v>
      </c>
      <c r="G269" s="144">
        <v>30</v>
      </c>
      <c r="H269" s="91"/>
    </row>
    <row r="270" spans="1:8" ht="36">
      <c r="A270" s="4" t="s">
        <v>18</v>
      </c>
      <c r="B270" s="144">
        <v>0</v>
      </c>
      <c r="C270" s="144">
        <v>0</v>
      </c>
      <c r="D270" s="144">
        <v>0</v>
      </c>
      <c r="E270" s="144">
        <v>0</v>
      </c>
      <c r="F270" s="144">
        <v>0</v>
      </c>
      <c r="G270" s="144">
        <v>7</v>
      </c>
      <c r="H270" s="91"/>
    </row>
    <row r="271" spans="1:8" ht="29.4" customHeight="1">
      <c r="A271" s="258" t="s">
        <v>39</v>
      </c>
      <c r="B271" s="258"/>
      <c r="C271" s="258"/>
      <c r="D271" s="258"/>
      <c r="E271" s="258"/>
      <c r="F271" s="258"/>
      <c r="G271" s="258"/>
      <c r="H271" s="91"/>
    </row>
    <row r="272" spans="1:8" ht="20.399999999999999" customHeight="1">
      <c r="A272" s="238" t="s">
        <v>40</v>
      </c>
      <c r="B272" s="238"/>
      <c r="C272" s="238"/>
      <c r="D272" s="238"/>
      <c r="E272" s="238"/>
      <c r="F272" s="238"/>
      <c r="G272" s="238"/>
      <c r="H272" s="91"/>
    </row>
    <row r="273" spans="1:8">
      <c r="A273" s="91"/>
      <c r="B273" s="91"/>
      <c r="C273" s="91"/>
      <c r="D273" s="91"/>
      <c r="E273" s="91"/>
      <c r="F273" s="91"/>
      <c r="G273" s="91"/>
      <c r="H273" s="91"/>
    </row>
    <row r="274" spans="1:8" ht="18">
      <c r="A274" s="224"/>
      <c r="B274" s="205" t="s">
        <v>32</v>
      </c>
      <c r="C274" s="182" t="s">
        <v>1</v>
      </c>
      <c r="D274" s="188"/>
      <c r="E274" s="188"/>
      <c r="F274" s="183"/>
      <c r="G274" s="228" t="s">
        <v>38</v>
      </c>
      <c r="H274" s="91"/>
    </row>
    <row r="275" spans="1:8" ht="72">
      <c r="A275" s="225"/>
      <c r="B275" s="207"/>
      <c r="C275" s="142" t="s">
        <v>20</v>
      </c>
      <c r="D275" s="142" t="s">
        <v>21</v>
      </c>
      <c r="E275" s="142" t="s">
        <v>22</v>
      </c>
      <c r="F275" s="142" t="s">
        <v>33</v>
      </c>
      <c r="G275" s="229"/>
      <c r="H275" s="91"/>
    </row>
    <row r="276" spans="1:8" ht="18">
      <c r="A276" s="3"/>
      <c r="B276" s="182" t="s">
        <v>27</v>
      </c>
      <c r="C276" s="188"/>
      <c r="D276" s="188"/>
      <c r="E276" s="188"/>
      <c r="F276" s="188"/>
      <c r="G276" s="183"/>
      <c r="H276" s="91"/>
    </row>
    <row r="277" spans="1:8" ht="17.399999999999999">
      <c r="A277" s="20" t="s">
        <v>0</v>
      </c>
      <c r="B277" s="21">
        <f t="shared" ref="B277:G277" si="28">B279+B280+B281+B282+B283+B284+B285+B286+B287+B288+B289</f>
        <v>31731</v>
      </c>
      <c r="C277" s="21">
        <f t="shared" si="28"/>
        <v>1050</v>
      </c>
      <c r="D277" s="21">
        <f t="shared" si="28"/>
        <v>2054</v>
      </c>
      <c r="E277" s="21">
        <f t="shared" si="28"/>
        <v>28346</v>
      </c>
      <c r="F277" s="21">
        <f t="shared" si="28"/>
        <v>281</v>
      </c>
      <c r="G277" s="21">
        <f t="shared" si="28"/>
        <v>3399</v>
      </c>
      <c r="H277" s="91"/>
    </row>
    <row r="278" spans="1:8" ht="18">
      <c r="A278" s="3" t="s">
        <v>1</v>
      </c>
      <c r="B278" s="3"/>
      <c r="C278" s="3"/>
      <c r="D278" s="3"/>
      <c r="E278" s="3"/>
      <c r="F278" s="3"/>
      <c r="G278" s="3"/>
      <c r="H278" s="91"/>
    </row>
    <row r="279" spans="1:8" ht="18">
      <c r="A279" s="3" t="s">
        <v>2</v>
      </c>
      <c r="B279" s="144">
        <v>3363</v>
      </c>
      <c r="C279" s="144">
        <v>0</v>
      </c>
      <c r="D279" s="144">
        <v>66</v>
      </c>
      <c r="E279" s="144">
        <v>3297</v>
      </c>
      <c r="F279" s="144">
        <v>0</v>
      </c>
      <c r="G279" s="144">
        <v>473</v>
      </c>
      <c r="H279" s="91"/>
    </row>
    <row r="280" spans="1:8" ht="18">
      <c r="A280" s="3" t="s">
        <v>3</v>
      </c>
      <c r="B280" s="144">
        <v>3210</v>
      </c>
      <c r="C280" s="144">
        <v>114</v>
      </c>
      <c r="D280" s="144">
        <v>168</v>
      </c>
      <c r="E280" s="144">
        <v>2928</v>
      </c>
      <c r="F280" s="144">
        <v>0</v>
      </c>
      <c r="G280" s="144">
        <v>272</v>
      </c>
      <c r="H280" s="91"/>
    </row>
    <row r="281" spans="1:8" ht="18">
      <c r="A281" s="3" t="s">
        <v>4</v>
      </c>
      <c r="B281" s="144">
        <v>2211</v>
      </c>
      <c r="C281" s="144">
        <v>66</v>
      </c>
      <c r="D281" s="144">
        <v>110</v>
      </c>
      <c r="E281" s="144">
        <v>2026</v>
      </c>
      <c r="F281" s="144">
        <v>9</v>
      </c>
      <c r="G281" s="144">
        <v>282</v>
      </c>
      <c r="H281" s="91"/>
    </row>
    <row r="282" spans="1:8" ht="18">
      <c r="A282" s="3" t="s">
        <v>5</v>
      </c>
      <c r="B282" s="144">
        <v>2022</v>
      </c>
      <c r="C282" s="144">
        <v>12</v>
      </c>
      <c r="D282" s="144">
        <v>346</v>
      </c>
      <c r="E282" s="144">
        <v>1664</v>
      </c>
      <c r="F282" s="144">
        <v>0</v>
      </c>
      <c r="G282" s="144">
        <v>213</v>
      </c>
      <c r="H282" s="91"/>
    </row>
    <row r="283" spans="1:8" ht="18">
      <c r="A283" s="3" t="s">
        <v>6</v>
      </c>
      <c r="B283" s="144">
        <v>1876</v>
      </c>
      <c r="C283" s="144">
        <v>311</v>
      </c>
      <c r="D283" s="144">
        <v>49</v>
      </c>
      <c r="E283" s="144">
        <v>1516</v>
      </c>
      <c r="F283" s="144">
        <v>0</v>
      </c>
      <c r="G283" s="144">
        <v>274</v>
      </c>
      <c r="H283" s="91"/>
    </row>
    <row r="284" spans="1:8" ht="18">
      <c r="A284" s="3" t="s">
        <v>7</v>
      </c>
      <c r="B284" s="144">
        <v>2538</v>
      </c>
      <c r="C284" s="144">
        <v>47</v>
      </c>
      <c r="D284" s="144">
        <v>192</v>
      </c>
      <c r="E284" s="144">
        <v>2299</v>
      </c>
      <c r="F284" s="144">
        <v>0</v>
      </c>
      <c r="G284" s="144">
        <v>354</v>
      </c>
      <c r="H284" s="91"/>
    </row>
    <row r="285" spans="1:8" ht="18">
      <c r="A285" s="3" t="s">
        <v>8</v>
      </c>
      <c r="B285" s="144">
        <v>2633</v>
      </c>
      <c r="C285" s="144">
        <v>64</v>
      </c>
      <c r="D285" s="144">
        <v>586</v>
      </c>
      <c r="E285" s="144">
        <v>1983</v>
      </c>
      <c r="F285" s="144">
        <v>0</v>
      </c>
      <c r="G285" s="144">
        <v>339</v>
      </c>
      <c r="H285" s="91"/>
    </row>
    <row r="286" spans="1:8" ht="18">
      <c r="A286" s="3" t="s">
        <v>9</v>
      </c>
      <c r="B286" s="144">
        <v>1341</v>
      </c>
      <c r="C286" s="144">
        <v>33</v>
      </c>
      <c r="D286" s="144">
        <v>117</v>
      </c>
      <c r="E286" s="144">
        <v>1191</v>
      </c>
      <c r="F286" s="144">
        <v>0</v>
      </c>
      <c r="G286" s="144">
        <v>165</v>
      </c>
      <c r="H286" s="91"/>
    </row>
    <row r="287" spans="1:8" ht="18">
      <c r="A287" s="3" t="s">
        <v>10</v>
      </c>
      <c r="B287" s="144">
        <v>1214</v>
      </c>
      <c r="C287" s="144">
        <v>6</v>
      </c>
      <c r="D287" s="144">
        <v>118</v>
      </c>
      <c r="E287" s="144">
        <v>1090</v>
      </c>
      <c r="F287" s="144">
        <v>0</v>
      </c>
      <c r="G287" s="144">
        <v>135</v>
      </c>
      <c r="H287" s="91"/>
    </row>
    <row r="288" spans="1:8" ht="18">
      <c r="A288" s="3" t="s">
        <v>11</v>
      </c>
      <c r="B288" s="144">
        <v>2145</v>
      </c>
      <c r="C288" s="144">
        <v>58</v>
      </c>
      <c r="D288" s="144">
        <v>302</v>
      </c>
      <c r="E288" s="144">
        <v>1775</v>
      </c>
      <c r="F288" s="144">
        <v>10</v>
      </c>
      <c r="G288" s="144">
        <v>257</v>
      </c>
      <c r="H288" s="91"/>
    </row>
    <row r="289" spans="1:8" ht="18">
      <c r="A289" s="3" t="s">
        <v>12</v>
      </c>
      <c r="B289" s="144">
        <v>9178</v>
      </c>
      <c r="C289" s="144">
        <v>339</v>
      </c>
      <c r="D289" s="144">
        <v>0</v>
      </c>
      <c r="E289" s="144">
        <v>8577</v>
      </c>
      <c r="F289" s="144">
        <v>262</v>
      </c>
      <c r="G289" s="144">
        <v>635</v>
      </c>
      <c r="H289" s="91"/>
    </row>
    <row r="290" spans="1:8" ht="18">
      <c r="A290" s="3" t="s">
        <v>1</v>
      </c>
      <c r="B290" s="144"/>
      <c r="C290" s="144"/>
      <c r="D290" s="144"/>
      <c r="E290" s="144"/>
      <c r="F290" s="144"/>
      <c r="G290" s="144"/>
      <c r="H290" s="91"/>
    </row>
    <row r="291" spans="1:8" ht="18">
      <c r="A291" s="3" t="s">
        <v>29</v>
      </c>
      <c r="B291" s="144">
        <v>7878</v>
      </c>
      <c r="C291" s="144">
        <v>339</v>
      </c>
      <c r="D291" s="144">
        <v>0</v>
      </c>
      <c r="E291" s="144">
        <v>7496</v>
      </c>
      <c r="F291" s="144">
        <v>13</v>
      </c>
      <c r="G291" s="144">
        <v>434</v>
      </c>
      <c r="H291" s="91"/>
    </row>
    <row r="292" spans="1:8" ht="36">
      <c r="A292" s="4" t="s">
        <v>13</v>
      </c>
      <c r="B292" s="144">
        <v>367</v>
      </c>
      <c r="C292" s="144">
        <v>0</v>
      </c>
      <c r="D292" s="144">
        <v>0</v>
      </c>
      <c r="E292" s="144">
        <v>367</v>
      </c>
      <c r="F292" s="144">
        <v>0</v>
      </c>
      <c r="G292" s="144">
        <v>46</v>
      </c>
      <c r="H292" s="91"/>
    </row>
    <row r="293" spans="1:8" ht="36">
      <c r="A293" s="4" t="s">
        <v>14</v>
      </c>
      <c r="B293" s="144">
        <v>560</v>
      </c>
      <c r="C293" s="144">
        <v>0</v>
      </c>
      <c r="D293" s="144">
        <v>0</v>
      </c>
      <c r="E293" s="144">
        <v>560</v>
      </c>
      <c r="F293" s="144">
        <v>0</v>
      </c>
      <c r="G293" s="144">
        <v>62</v>
      </c>
      <c r="H293" s="91"/>
    </row>
    <row r="294" spans="1:8" ht="54">
      <c r="A294" s="4" t="s">
        <v>15</v>
      </c>
      <c r="B294" s="144">
        <v>162</v>
      </c>
      <c r="C294" s="144">
        <v>0</v>
      </c>
      <c r="D294" s="144">
        <v>0</v>
      </c>
      <c r="E294" s="144">
        <v>154</v>
      </c>
      <c r="F294" s="144">
        <v>8</v>
      </c>
      <c r="G294" s="144">
        <v>39</v>
      </c>
      <c r="H294" s="91"/>
    </row>
    <row r="295" spans="1:8" ht="36">
      <c r="A295" s="4" t="s">
        <v>16</v>
      </c>
      <c r="B295" s="144">
        <v>38</v>
      </c>
      <c r="C295" s="144">
        <v>0</v>
      </c>
      <c r="D295" s="144">
        <v>0</v>
      </c>
      <c r="E295" s="144">
        <v>0</v>
      </c>
      <c r="F295" s="144">
        <v>38</v>
      </c>
      <c r="G295" s="144">
        <v>17</v>
      </c>
      <c r="H295" s="91"/>
    </row>
    <row r="296" spans="1:8" ht="36">
      <c r="A296" s="4" t="s">
        <v>17</v>
      </c>
      <c r="B296" s="144">
        <v>203</v>
      </c>
      <c r="C296" s="144">
        <v>0</v>
      </c>
      <c r="D296" s="144">
        <v>0</v>
      </c>
      <c r="E296" s="144">
        <v>0</v>
      </c>
      <c r="F296" s="144">
        <v>203</v>
      </c>
      <c r="G296" s="144">
        <v>30</v>
      </c>
      <c r="H296" s="91"/>
    </row>
    <row r="297" spans="1:8" ht="36">
      <c r="A297" s="4" t="s">
        <v>18</v>
      </c>
      <c r="B297" s="144">
        <v>0</v>
      </c>
      <c r="C297" s="144">
        <v>0</v>
      </c>
      <c r="D297" s="144">
        <v>0</v>
      </c>
      <c r="E297" s="144">
        <v>0</v>
      </c>
      <c r="F297" s="144">
        <v>0</v>
      </c>
      <c r="G297" s="144">
        <v>7</v>
      </c>
      <c r="H297" s="91"/>
    </row>
    <row r="298" spans="1:8">
      <c r="A298" s="91"/>
      <c r="B298" s="91"/>
      <c r="C298" s="91"/>
      <c r="D298" s="91"/>
      <c r="E298" s="91"/>
      <c r="F298" s="91"/>
      <c r="G298" s="91"/>
      <c r="H298" s="91"/>
    </row>
    <row r="299" spans="1:8" ht="18">
      <c r="A299" s="224"/>
      <c r="B299" s="205" t="s">
        <v>32</v>
      </c>
      <c r="C299" s="182" t="s">
        <v>1</v>
      </c>
      <c r="D299" s="188"/>
      <c r="E299" s="188"/>
      <c r="F299" s="183"/>
      <c r="G299" s="228" t="s">
        <v>34</v>
      </c>
      <c r="H299" s="91"/>
    </row>
    <row r="300" spans="1:8" ht="72">
      <c r="A300" s="225"/>
      <c r="B300" s="207"/>
      <c r="C300" s="142" t="s">
        <v>20</v>
      </c>
      <c r="D300" s="142" t="s">
        <v>21</v>
      </c>
      <c r="E300" s="142" t="s">
        <v>22</v>
      </c>
      <c r="F300" s="142" t="s">
        <v>33</v>
      </c>
      <c r="G300" s="229"/>
      <c r="H300" s="91"/>
    </row>
    <row r="301" spans="1:8" ht="18">
      <c r="A301" s="3"/>
      <c r="B301" s="182" t="s">
        <v>28</v>
      </c>
      <c r="C301" s="188"/>
      <c r="D301" s="188"/>
      <c r="E301" s="188"/>
      <c r="F301" s="188"/>
      <c r="G301" s="183"/>
      <c r="H301" s="91"/>
    </row>
    <row r="302" spans="1:8" ht="17.399999999999999">
      <c r="A302" s="20" t="s">
        <v>0</v>
      </c>
      <c r="B302" s="21">
        <f t="shared" ref="B302:G302" si="29">B304+B305+B306+B307+B308+B309+B310+B311+B312+B313+B314</f>
        <v>30485</v>
      </c>
      <c r="C302" s="21">
        <f t="shared" si="29"/>
        <v>941</v>
      </c>
      <c r="D302" s="21">
        <f t="shared" si="29"/>
        <v>2670</v>
      </c>
      <c r="E302" s="21">
        <f t="shared" si="29"/>
        <v>26583</v>
      </c>
      <c r="F302" s="21">
        <f t="shared" si="29"/>
        <v>291</v>
      </c>
      <c r="G302" s="21">
        <f t="shared" si="29"/>
        <v>3407</v>
      </c>
      <c r="H302" s="91"/>
    </row>
    <row r="303" spans="1:8" ht="18">
      <c r="A303" s="3" t="s">
        <v>1</v>
      </c>
      <c r="B303" s="3"/>
      <c r="C303" s="3"/>
      <c r="D303" s="3"/>
      <c r="E303" s="3"/>
      <c r="F303" s="3"/>
      <c r="G303" s="3"/>
      <c r="H303" s="91"/>
    </row>
    <row r="304" spans="1:8" ht="18">
      <c r="A304" s="3" t="s">
        <v>2</v>
      </c>
      <c r="B304" s="144">
        <v>3263</v>
      </c>
      <c r="C304" s="144">
        <v>0</v>
      </c>
      <c r="D304" s="144">
        <v>699</v>
      </c>
      <c r="E304" s="144">
        <v>2564</v>
      </c>
      <c r="F304" s="144">
        <v>0</v>
      </c>
      <c r="G304" s="144">
        <v>468</v>
      </c>
      <c r="H304" s="91"/>
    </row>
    <row r="305" spans="1:9" ht="18">
      <c r="A305" s="3" t="s">
        <v>3</v>
      </c>
      <c r="B305" s="144">
        <v>2963</v>
      </c>
      <c r="C305" s="144">
        <v>87</v>
      </c>
      <c r="D305" s="144">
        <v>168</v>
      </c>
      <c r="E305" s="144">
        <v>2708</v>
      </c>
      <c r="F305" s="144">
        <v>0</v>
      </c>
      <c r="G305" s="144">
        <v>260</v>
      </c>
      <c r="H305" s="91"/>
    </row>
    <row r="306" spans="1:9" ht="18">
      <c r="A306" s="3" t="s">
        <v>4</v>
      </c>
      <c r="B306" s="144">
        <v>2118</v>
      </c>
      <c r="C306" s="144">
        <v>43</v>
      </c>
      <c r="D306" s="144">
        <v>113</v>
      </c>
      <c r="E306" s="144">
        <v>1949</v>
      </c>
      <c r="F306" s="144">
        <v>13</v>
      </c>
      <c r="G306" s="144">
        <v>285</v>
      </c>
      <c r="H306" s="91"/>
    </row>
    <row r="307" spans="1:9" ht="18">
      <c r="A307" s="3" t="s">
        <v>5</v>
      </c>
      <c r="B307" s="144">
        <v>1971</v>
      </c>
      <c r="C307" s="144">
        <v>14</v>
      </c>
      <c r="D307" s="144">
        <v>348</v>
      </c>
      <c r="E307" s="144">
        <v>1609</v>
      </c>
      <c r="F307" s="144">
        <v>0</v>
      </c>
      <c r="G307" s="144">
        <v>233</v>
      </c>
      <c r="H307" s="91"/>
    </row>
    <row r="308" spans="1:9" ht="18">
      <c r="A308" s="3" t="s">
        <v>6</v>
      </c>
      <c r="B308" s="144">
        <v>1842</v>
      </c>
      <c r="C308" s="144">
        <v>285</v>
      </c>
      <c r="D308" s="144">
        <v>53</v>
      </c>
      <c r="E308" s="144">
        <v>1504</v>
      </c>
      <c r="F308" s="144">
        <v>0</v>
      </c>
      <c r="G308" s="144">
        <v>265</v>
      </c>
      <c r="H308" s="91"/>
    </row>
    <row r="309" spans="1:9" ht="18">
      <c r="A309" s="3" t="s">
        <v>7</v>
      </c>
      <c r="B309" s="144">
        <v>2473</v>
      </c>
      <c r="C309" s="144">
        <v>47</v>
      </c>
      <c r="D309" s="144">
        <v>185</v>
      </c>
      <c r="E309" s="144">
        <v>2241</v>
      </c>
      <c r="F309" s="144">
        <v>0</v>
      </c>
      <c r="G309" s="144">
        <v>355</v>
      </c>
      <c r="H309" s="91"/>
    </row>
    <row r="310" spans="1:9" ht="18">
      <c r="A310" s="3" t="s">
        <v>8</v>
      </c>
      <c r="B310" s="144">
        <v>2555</v>
      </c>
      <c r="C310" s="144">
        <v>67</v>
      </c>
      <c r="D310" s="144">
        <v>570</v>
      </c>
      <c r="E310" s="144">
        <v>1918</v>
      </c>
      <c r="F310" s="144">
        <v>0</v>
      </c>
      <c r="G310" s="144">
        <v>335</v>
      </c>
      <c r="H310" s="91"/>
    </row>
    <row r="311" spans="1:9" ht="18">
      <c r="A311" s="3" t="s">
        <v>9</v>
      </c>
      <c r="B311" s="144">
        <v>1300</v>
      </c>
      <c r="C311" s="144">
        <v>28</v>
      </c>
      <c r="D311" s="144">
        <v>119</v>
      </c>
      <c r="E311" s="144">
        <v>1153</v>
      </c>
      <c r="F311" s="144">
        <v>0</v>
      </c>
      <c r="G311" s="144">
        <v>171</v>
      </c>
      <c r="H311" s="91"/>
    </row>
    <row r="312" spans="1:9" ht="18">
      <c r="A312" s="3" t="s">
        <v>10</v>
      </c>
      <c r="B312" s="144">
        <v>1171</v>
      </c>
      <c r="C312" s="144">
        <v>6</v>
      </c>
      <c r="D312" s="144">
        <v>109</v>
      </c>
      <c r="E312" s="144">
        <v>1056</v>
      </c>
      <c r="F312" s="144">
        <v>0</v>
      </c>
      <c r="G312" s="144">
        <v>136</v>
      </c>
      <c r="H312" s="91"/>
    </row>
    <row r="313" spans="1:9" ht="18">
      <c r="A313" s="3" t="s">
        <v>11</v>
      </c>
      <c r="B313" s="144">
        <v>2051</v>
      </c>
      <c r="C313" s="144">
        <v>62</v>
      </c>
      <c r="D313" s="144">
        <v>306</v>
      </c>
      <c r="E313" s="144">
        <v>1672</v>
      </c>
      <c r="F313" s="144">
        <v>11</v>
      </c>
      <c r="G313" s="144">
        <v>271</v>
      </c>
      <c r="H313" s="91"/>
    </row>
    <row r="314" spans="1:9" ht="18">
      <c r="A314" s="3" t="s">
        <v>12</v>
      </c>
      <c r="B314" s="144">
        <v>8778</v>
      </c>
      <c r="C314" s="144">
        <v>302</v>
      </c>
      <c r="D314" s="144">
        <v>0</v>
      </c>
      <c r="E314" s="144">
        <v>8209</v>
      </c>
      <c r="F314" s="144">
        <v>267</v>
      </c>
      <c r="G314" s="144">
        <v>628</v>
      </c>
      <c r="H314" s="91"/>
    </row>
    <row r="315" spans="1:9">
      <c r="A315" s="91"/>
      <c r="B315" s="91"/>
      <c r="C315" s="91"/>
      <c r="D315" s="91"/>
      <c r="E315" s="91"/>
      <c r="F315" s="91"/>
      <c r="G315" s="91"/>
      <c r="H315" s="91"/>
    </row>
    <row r="316" spans="1:9" ht="31.8" customHeight="1">
      <c r="A316" s="238" t="s">
        <v>39</v>
      </c>
      <c r="B316" s="238"/>
      <c r="C316" s="238"/>
      <c r="D316" s="238"/>
      <c r="E316" s="238"/>
      <c r="F316" s="238"/>
      <c r="G316" s="238"/>
      <c r="H316" s="91"/>
    </row>
    <row r="317" spans="1:9" ht="36" customHeight="1">
      <c r="A317" s="239" t="s">
        <v>41</v>
      </c>
      <c r="B317" s="239"/>
      <c r="C317" s="239"/>
      <c r="D317" s="239"/>
      <c r="E317" s="239"/>
      <c r="F317" s="239"/>
      <c r="G317" s="239"/>
      <c r="H317" s="91"/>
      <c r="I317" s="120"/>
    </row>
    <row r="318" spans="1:9" ht="37.799999999999997" customHeight="1">
      <c r="A318" s="144"/>
      <c r="B318" s="142" t="s">
        <v>260</v>
      </c>
      <c r="C318" s="142" t="s">
        <v>43</v>
      </c>
      <c r="D318" s="142" t="s">
        <v>44</v>
      </c>
      <c r="E318" s="142" t="s">
        <v>45</v>
      </c>
      <c r="F318" s="146"/>
      <c r="G318" s="146"/>
      <c r="H318" s="91"/>
      <c r="I318" s="120"/>
    </row>
    <row r="319" spans="1:9" ht="30" customHeight="1">
      <c r="A319" s="3"/>
      <c r="B319" s="187" t="s">
        <v>257</v>
      </c>
      <c r="C319" s="187"/>
      <c r="D319" s="187"/>
      <c r="E319" s="187"/>
      <c r="F319" s="146"/>
      <c r="G319" s="146"/>
      <c r="H319" s="91"/>
      <c r="I319" s="120"/>
    </row>
    <row r="320" spans="1:9" ht="26.4" customHeight="1">
      <c r="A320" s="20" t="s">
        <v>0</v>
      </c>
      <c r="B320" s="21">
        <f t="shared" ref="B320:E320" si="30">B322+B323+B324+B325+B326+B327+B328+B329+B330+B331+B332</f>
        <v>0</v>
      </c>
      <c r="C320" s="21">
        <f t="shared" si="30"/>
        <v>3</v>
      </c>
      <c r="D320" s="21">
        <f t="shared" si="30"/>
        <v>2</v>
      </c>
      <c r="E320" s="21">
        <f t="shared" si="30"/>
        <v>1</v>
      </c>
      <c r="F320" s="146"/>
      <c r="G320" s="146"/>
      <c r="H320" s="91"/>
      <c r="I320" s="120"/>
    </row>
    <row r="321" spans="1:9" ht="25.2" customHeight="1">
      <c r="A321" s="3" t="s">
        <v>1</v>
      </c>
      <c r="B321" s="3"/>
      <c r="C321" s="3"/>
      <c r="D321" s="3"/>
      <c r="E321" s="3"/>
      <c r="F321" s="146"/>
      <c r="G321" s="146"/>
      <c r="H321" s="91"/>
      <c r="I321" s="120"/>
    </row>
    <row r="322" spans="1:9" ht="36" customHeight="1">
      <c r="A322" s="3" t="s">
        <v>2</v>
      </c>
      <c r="B322" s="144">
        <v>0</v>
      </c>
      <c r="C322" s="144">
        <v>0</v>
      </c>
      <c r="D322" s="144">
        <v>0</v>
      </c>
      <c r="E322" s="144">
        <v>0</v>
      </c>
      <c r="F322" s="146"/>
      <c r="G322" s="146"/>
      <c r="H322" s="91"/>
      <c r="I322" s="120"/>
    </row>
    <row r="323" spans="1:9" ht="36" customHeight="1">
      <c r="A323" s="3" t="s">
        <v>3</v>
      </c>
      <c r="B323" s="144">
        <v>0</v>
      </c>
      <c r="C323" s="144">
        <v>0</v>
      </c>
      <c r="D323" s="144">
        <v>0</v>
      </c>
      <c r="E323" s="144">
        <v>0</v>
      </c>
      <c r="F323" s="146"/>
      <c r="G323" s="146"/>
      <c r="H323" s="91"/>
      <c r="I323" s="120"/>
    </row>
    <row r="324" spans="1:9" ht="36" customHeight="1">
      <c r="A324" s="3" t="s">
        <v>4</v>
      </c>
      <c r="B324" s="144">
        <v>0</v>
      </c>
      <c r="C324" s="144">
        <v>0</v>
      </c>
      <c r="D324" s="144">
        <v>0</v>
      </c>
      <c r="E324" s="144">
        <v>0</v>
      </c>
      <c r="F324" s="146"/>
      <c r="G324" s="146"/>
      <c r="H324" s="91"/>
      <c r="I324" s="120"/>
    </row>
    <row r="325" spans="1:9" ht="36" customHeight="1">
      <c r="A325" s="3" t="s">
        <v>5</v>
      </c>
      <c r="B325" s="144">
        <v>0</v>
      </c>
      <c r="C325" s="144">
        <v>0</v>
      </c>
      <c r="D325" s="144">
        <v>0</v>
      </c>
      <c r="E325" s="144">
        <v>0</v>
      </c>
      <c r="F325" s="146"/>
      <c r="G325" s="146"/>
      <c r="H325" s="91"/>
      <c r="I325" s="120"/>
    </row>
    <row r="326" spans="1:9" ht="36" customHeight="1">
      <c r="A326" s="3" t="s">
        <v>6</v>
      </c>
      <c r="B326" s="144">
        <v>0</v>
      </c>
      <c r="C326" s="144">
        <v>0</v>
      </c>
      <c r="D326" s="144">
        <v>0</v>
      </c>
      <c r="E326" s="144">
        <v>0</v>
      </c>
      <c r="F326" s="146"/>
      <c r="G326" s="146"/>
      <c r="H326" s="91"/>
      <c r="I326" s="120"/>
    </row>
    <row r="327" spans="1:9" ht="36" customHeight="1">
      <c r="A327" s="3" t="s">
        <v>7</v>
      </c>
      <c r="B327" s="144">
        <v>0</v>
      </c>
      <c r="C327" s="144">
        <v>0</v>
      </c>
      <c r="D327" s="144">
        <v>0</v>
      </c>
      <c r="E327" s="144">
        <v>0</v>
      </c>
      <c r="F327" s="146"/>
      <c r="G327" s="146"/>
      <c r="H327" s="91"/>
      <c r="I327" s="120"/>
    </row>
    <row r="328" spans="1:9" ht="36" customHeight="1">
      <c r="A328" s="3" t="s">
        <v>8</v>
      </c>
      <c r="B328" s="144">
        <v>0</v>
      </c>
      <c r="C328" s="144">
        <v>0</v>
      </c>
      <c r="D328" s="144">
        <v>0</v>
      </c>
      <c r="E328" s="144">
        <v>0</v>
      </c>
      <c r="F328" s="146"/>
      <c r="G328" s="146"/>
      <c r="H328" s="91"/>
      <c r="I328" s="120"/>
    </row>
    <row r="329" spans="1:9" ht="36" customHeight="1">
      <c r="A329" s="3" t="s">
        <v>9</v>
      </c>
      <c r="B329" s="144">
        <v>0</v>
      </c>
      <c r="C329" s="144">
        <v>0</v>
      </c>
      <c r="D329" s="144">
        <v>0</v>
      </c>
      <c r="E329" s="144">
        <v>0</v>
      </c>
      <c r="F329" s="146"/>
      <c r="G329" s="146"/>
      <c r="H329" s="91"/>
      <c r="I329" s="120"/>
    </row>
    <row r="330" spans="1:9" ht="36" customHeight="1">
      <c r="A330" s="3" t="s">
        <v>10</v>
      </c>
      <c r="B330" s="144">
        <v>0</v>
      </c>
      <c r="C330" s="144">
        <v>0</v>
      </c>
      <c r="D330" s="144">
        <v>0</v>
      </c>
      <c r="E330" s="144">
        <v>0</v>
      </c>
      <c r="F330" s="146"/>
      <c r="G330" s="146"/>
      <c r="H330" s="91"/>
      <c r="I330" s="120"/>
    </row>
    <row r="331" spans="1:9" ht="36" customHeight="1">
      <c r="A331" s="3" t="s">
        <v>11</v>
      </c>
      <c r="B331" s="144">
        <v>0</v>
      </c>
      <c r="C331" s="144">
        <v>0</v>
      </c>
      <c r="D331" s="144">
        <v>0</v>
      </c>
      <c r="E331" s="144">
        <v>0</v>
      </c>
      <c r="F331" s="146"/>
      <c r="G331" s="146"/>
      <c r="H331" s="91"/>
      <c r="I331" s="120"/>
    </row>
    <row r="332" spans="1:9" ht="36" customHeight="1">
      <c r="A332" s="3" t="s">
        <v>12</v>
      </c>
      <c r="B332" s="144">
        <v>0</v>
      </c>
      <c r="C332" s="144">
        <v>3</v>
      </c>
      <c r="D332" s="144">
        <v>2</v>
      </c>
      <c r="E332" s="144">
        <v>1</v>
      </c>
      <c r="F332" s="146"/>
      <c r="G332" s="146"/>
      <c r="H332" s="91"/>
      <c r="I332" s="120"/>
    </row>
    <row r="333" spans="1:9" ht="19.8" customHeight="1">
      <c r="A333" s="3" t="s">
        <v>1</v>
      </c>
      <c r="B333" s="144"/>
      <c r="C333" s="144"/>
      <c r="D333" s="144"/>
      <c r="E333" s="144"/>
      <c r="F333" s="146"/>
      <c r="G333" s="146"/>
      <c r="H333" s="91"/>
      <c r="I333" s="120"/>
    </row>
    <row r="334" spans="1:9" ht="36" customHeight="1">
      <c r="A334" s="11" t="s">
        <v>47</v>
      </c>
      <c r="B334" s="144">
        <v>0</v>
      </c>
      <c r="C334" s="144">
        <v>1</v>
      </c>
      <c r="D334" s="144">
        <v>0</v>
      </c>
      <c r="E334" s="144">
        <v>0</v>
      </c>
      <c r="F334" s="146"/>
      <c r="G334" s="146"/>
      <c r="H334" s="91"/>
      <c r="I334" s="120"/>
    </row>
    <row r="335" spans="1:9" ht="36" customHeight="1">
      <c r="A335" s="11" t="s">
        <v>48</v>
      </c>
      <c r="B335" s="144">
        <v>0</v>
      </c>
      <c r="C335" s="144">
        <v>1</v>
      </c>
      <c r="D335" s="144">
        <v>0</v>
      </c>
      <c r="E335" s="144">
        <v>0</v>
      </c>
      <c r="F335" s="146"/>
      <c r="G335" s="146"/>
      <c r="H335" s="91"/>
      <c r="I335" s="120"/>
    </row>
    <row r="336" spans="1:9" ht="36" customHeight="1">
      <c r="A336" s="11" t="s">
        <v>49</v>
      </c>
      <c r="B336" s="144">
        <v>0</v>
      </c>
      <c r="C336" s="144">
        <v>0</v>
      </c>
      <c r="D336" s="144">
        <v>1</v>
      </c>
      <c r="E336" s="144">
        <v>0</v>
      </c>
      <c r="F336" s="146"/>
      <c r="G336" s="146"/>
      <c r="H336" s="91"/>
      <c r="I336" s="120"/>
    </row>
    <row r="337" spans="1:9" ht="36" customHeight="1">
      <c r="A337" s="11" t="s">
        <v>50</v>
      </c>
      <c r="B337" s="144">
        <v>0</v>
      </c>
      <c r="C337" s="144">
        <v>0</v>
      </c>
      <c r="D337" s="144">
        <v>0</v>
      </c>
      <c r="E337" s="144">
        <v>1</v>
      </c>
      <c r="F337" s="146"/>
      <c r="G337" s="146"/>
      <c r="H337" s="91"/>
      <c r="I337" s="120"/>
    </row>
    <row r="338" spans="1:9" ht="36" customHeight="1">
      <c r="A338" s="4" t="s">
        <v>13</v>
      </c>
      <c r="B338" s="144">
        <v>0</v>
      </c>
      <c r="C338" s="144">
        <v>0</v>
      </c>
      <c r="D338" s="144">
        <v>1</v>
      </c>
      <c r="E338" s="144">
        <v>0</v>
      </c>
      <c r="F338" s="146"/>
      <c r="G338" s="146"/>
      <c r="H338" s="91"/>
      <c r="I338" s="120"/>
    </row>
    <row r="339" spans="1:9" ht="36" customHeight="1">
      <c r="A339" s="4" t="s">
        <v>14</v>
      </c>
      <c r="B339" s="144">
        <v>0</v>
      </c>
      <c r="C339" s="144">
        <v>1</v>
      </c>
      <c r="D339" s="144">
        <v>0</v>
      </c>
      <c r="E339" s="144">
        <v>0</v>
      </c>
      <c r="F339" s="146"/>
      <c r="G339" s="146"/>
      <c r="H339" s="91"/>
      <c r="I339" s="120"/>
    </row>
    <row r="340" spans="1:9" ht="24.6" customHeight="1">
      <c r="A340" s="230" t="s">
        <v>46</v>
      </c>
      <c r="B340" s="230"/>
      <c r="C340" s="230"/>
      <c r="D340" s="230"/>
      <c r="E340" s="230"/>
      <c r="F340" s="146"/>
      <c r="G340" s="146"/>
      <c r="H340" s="91"/>
      <c r="I340" s="120"/>
    </row>
    <row r="341" spans="1:9" ht="36" customHeight="1">
      <c r="A341" s="20" t="s">
        <v>0</v>
      </c>
      <c r="B341" s="21">
        <f t="shared" ref="B341:E341" si="31">B343+B344+B345+B346+B347+B348+B349+B350+B351+B352+B353</f>
        <v>0</v>
      </c>
      <c r="C341" s="21">
        <f t="shared" si="31"/>
        <v>3117</v>
      </c>
      <c r="D341" s="21">
        <f t="shared" si="31"/>
        <v>1900</v>
      </c>
      <c r="E341" s="21">
        <f t="shared" si="31"/>
        <v>827</v>
      </c>
      <c r="F341" s="146"/>
      <c r="G341" s="146"/>
      <c r="H341" s="91"/>
      <c r="I341" s="120"/>
    </row>
    <row r="342" spans="1:9" ht="15.6" customHeight="1">
      <c r="A342" s="3" t="s">
        <v>1</v>
      </c>
      <c r="B342" s="3"/>
      <c r="C342" s="3"/>
      <c r="D342" s="3"/>
      <c r="E342" s="3"/>
      <c r="F342" s="146"/>
      <c r="G342" s="146"/>
      <c r="H342" s="91"/>
      <c r="I342" s="120"/>
    </row>
    <row r="343" spans="1:9" ht="36" customHeight="1">
      <c r="A343" s="3" t="s">
        <v>2</v>
      </c>
      <c r="B343" s="144">
        <v>0</v>
      </c>
      <c r="C343" s="144">
        <v>0</v>
      </c>
      <c r="D343" s="144">
        <v>0</v>
      </c>
      <c r="E343" s="144">
        <v>0</v>
      </c>
      <c r="F343" s="146"/>
      <c r="G343" s="146"/>
      <c r="H343" s="91"/>
      <c r="I343" s="120"/>
    </row>
    <row r="344" spans="1:9" ht="36" customHeight="1">
      <c r="A344" s="3" t="s">
        <v>3</v>
      </c>
      <c r="B344" s="144">
        <v>0</v>
      </c>
      <c r="C344" s="144">
        <v>0</v>
      </c>
      <c r="D344" s="144">
        <v>0</v>
      </c>
      <c r="E344" s="144">
        <v>0</v>
      </c>
      <c r="F344" s="146"/>
      <c r="G344" s="146"/>
      <c r="H344" s="91"/>
      <c r="I344" s="120"/>
    </row>
    <row r="345" spans="1:9" ht="36" customHeight="1">
      <c r="A345" s="3" t="s">
        <v>4</v>
      </c>
      <c r="B345" s="144">
        <v>0</v>
      </c>
      <c r="C345" s="144">
        <v>0</v>
      </c>
      <c r="D345" s="144">
        <v>0</v>
      </c>
      <c r="E345" s="144">
        <v>0</v>
      </c>
      <c r="F345" s="146"/>
      <c r="G345" s="146"/>
      <c r="H345" s="91"/>
      <c r="I345" s="120"/>
    </row>
    <row r="346" spans="1:9" ht="36" customHeight="1">
      <c r="A346" s="3" t="s">
        <v>5</v>
      </c>
      <c r="B346" s="144">
        <v>0</v>
      </c>
      <c r="C346" s="144">
        <v>0</v>
      </c>
      <c r="D346" s="144">
        <v>0</v>
      </c>
      <c r="E346" s="144">
        <v>0</v>
      </c>
      <c r="F346" s="146"/>
      <c r="G346" s="146"/>
      <c r="H346" s="91"/>
      <c r="I346" s="120"/>
    </row>
    <row r="347" spans="1:9" ht="36" customHeight="1">
      <c r="A347" s="3" t="s">
        <v>6</v>
      </c>
      <c r="B347" s="144">
        <v>0</v>
      </c>
      <c r="C347" s="144">
        <v>0</v>
      </c>
      <c r="D347" s="144">
        <v>0</v>
      </c>
      <c r="E347" s="144">
        <v>0</v>
      </c>
      <c r="F347" s="146"/>
      <c r="G347" s="146"/>
      <c r="H347" s="91"/>
      <c r="I347" s="120"/>
    </row>
    <row r="348" spans="1:9" ht="36" customHeight="1">
      <c r="A348" s="3" t="s">
        <v>7</v>
      </c>
      <c r="B348" s="144">
        <v>0</v>
      </c>
      <c r="C348" s="144">
        <v>0</v>
      </c>
      <c r="D348" s="144">
        <v>0</v>
      </c>
      <c r="E348" s="144">
        <v>0</v>
      </c>
      <c r="F348" s="146"/>
      <c r="G348" s="146"/>
      <c r="H348" s="91"/>
      <c r="I348" s="120"/>
    </row>
    <row r="349" spans="1:9" ht="36" customHeight="1">
      <c r="A349" s="3" t="s">
        <v>8</v>
      </c>
      <c r="B349" s="144">
        <v>0</v>
      </c>
      <c r="C349" s="144">
        <v>0</v>
      </c>
      <c r="D349" s="144">
        <v>0</v>
      </c>
      <c r="E349" s="144">
        <v>0</v>
      </c>
      <c r="F349" s="146"/>
      <c r="G349" s="146"/>
      <c r="H349" s="91"/>
      <c r="I349" s="120"/>
    </row>
    <row r="350" spans="1:9" ht="36" customHeight="1">
      <c r="A350" s="3" t="s">
        <v>9</v>
      </c>
      <c r="B350" s="144">
        <v>0</v>
      </c>
      <c r="C350" s="144">
        <v>0</v>
      </c>
      <c r="D350" s="144">
        <v>0</v>
      </c>
      <c r="E350" s="144">
        <v>0</v>
      </c>
      <c r="F350" s="146"/>
      <c r="G350" s="146"/>
      <c r="H350" s="91"/>
      <c r="I350" s="120"/>
    </row>
    <row r="351" spans="1:9" ht="36" customHeight="1">
      <c r="A351" s="3" t="s">
        <v>10</v>
      </c>
      <c r="B351" s="144">
        <v>0</v>
      </c>
      <c r="C351" s="144">
        <v>0</v>
      </c>
      <c r="D351" s="144">
        <v>0</v>
      </c>
      <c r="E351" s="144">
        <v>0</v>
      </c>
      <c r="F351" s="146"/>
      <c r="G351" s="146"/>
      <c r="H351" s="91"/>
      <c r="I351" s="120"/>
    </row>
    <row r="352" spans="1:9" ht="36" customHeight="1">
      <c r="A352" s="3" t="s">
        <v>11</v>
      </c>
      <c r="B352" s="144">
        <v>0</v>
      </c>
      <c r="C352" s="144">
        <v>0</v>
      </c>
      <c r="D352" s="144">
        <v>0</v>
      </c>
      <c r="E352" s="144">
        <v>0</v>
      </c>
      <c r="F352" s="146"/>
      <c r="G352" s="146"/>
      <c r="H352" s="91"/>
      <c r="I352" s="120"/>
    </row>
    <row r="353" spans="1:9" ht="36" customHeight="1">
      <c r="A353" s="3" t="s">
        <v>12</v>
      </c>
      <c r="B353" s="144">
        <v>0</v>
      </c>
      <c r="C353" s="144">
        <f>C355+C356+C357+C358+C359+C360</f>
        <v>3117</v>
      </c>
      <c r="D353" s="144">
        <f>D355+D356+D357+D358+D359+D360</f>
        <v>1900</v>
      </c>
      <c r="E353" s="144">
        <f>E355+E356+E357+E358+E359+E360</f>
        <v>827</v>
      </c>
      <c r="F353" s="146"/>
      <c r="G353" s="146"/>
      <c r="H353" s="91"/>
      <c r="I353" s="120"/>
    </row>
    <row r="354" spans="1:9" ht="15.6" customHeight="1">
      <c r="A354" s="3" t="s">
        <v>1</v>
      </c>
      <c r="B354" s="144"/>
      <c r="C354" s="144"/>
      <c r="D354" s="144"/>
      <c r="E354" s="144"/>
      <c r="F354" s="146"/>
      <c r="G354" s="146"/>
      <c r="H354" s="91"/>
      <c r="I354" s="120"/>
    </row>
    <row r="355" spans="1:9" ht="36" customHeight="1">
      <c r="A355" s="11" t="s">
        <v>47</v>
      </c>
      <c r="B355" s="144">
        <v>0</v>
      </c>
      <c r="C355" s="144">
        <v>1624</v>
      </c>
      <c r="D355" s="144">
        <v>0</v>
      </c>
      <c r="E355" s="144">
        <v>0</v>
      </c>
      <c r="F355" s="146"/>
      <c r="G355" s="146"/>
      <c r="H355" s="91"/>
      <c r="I355" s="120"/>
    </row>
    <row r="356" spans="1:9" ht="36" customHeight="1">
      <c r="A356" s="11" t="s">
        <v>48</v>
      </c>
      <c r="B356" s="144">
        <v>0</v>
      </c>
      <c r="C356" s="144">
        <v>917</v>
      </c>
      <c r="D356" s="144">
        <v>0</v>
      </c>
      <c r="E356" s="144">
        <v>0</v>
      </c>
      <c r="F356" s="146"/>
      <c r="G356" s="146"/>
      <c r="H356" s="91"/>
      <c r="I356" s="120"/>
    </row>
    <row r="357" spans="1:9" ht="36" customHeight="1">
      <c r="A357" s="11" t="s">
        <v>49</v>
      </c>
      <c r="B357" s="144">
        <v>0</v>
      </c>
      <c r="C357" s="144">
        <v>0</v>
      </c>
      <c r="D357" s="144">
        <v>1504</v>
      </c>
      <c r="E357" s="144">
        <v>0</v>
      </c>
      <c r="F357" s="146"/>
      <c r="G357" s="146"/>
      <c r="H357" s="91"/>
      <c r="I357" s="120"/>
    </row>
    <row r="358" spans="1:9" ht="36" customHeight="1">
      <c r="A358" s="11" t="s">
        <v>50</v>
      </c>
      <c r="B358" s="144">
        <v>0</v>
      </c>
      <c r="C358" s="144">
        <v>0</v>
      </c>
      <c r="D358" s="144">
        <v>0</v>
      </c>
      <c r="E358" s="144">
        <v>827</v>
      </c>
      <c r="F358" s="146"/>
      <c r="G358" s="146"/>
      <c r="H358" s="91"/>
      <c r="I358" s="120"/>
    </row>
    <row r="359" spans="1:9" ht="36" customHeight="1">
      <c r="A359" s="4" t="s">
        <v>13</v>
      </c>
      <c r="B359" s="144">
        <v>0</v>
      </c>
      <c r="C359" s="144">
        <v>0</v>
      </c>
      <c r="D359" s="144">
        <v>396</v>
      </c>
      <c r="E359" s="144">
        <v>0</v>
      </c>
      <c r="F359" s="146"/>
      <c r="G359" s="146"/>
      <c r="H359" s="91"/>
      <c r="I359" s="120"/>
    </row>
    <row r="360" spans="1:9" ht="36" customHeight="1">
      <c r="A360" s="4" t="s">
        <v>14</v>
      </c>
      <c r="B360" s="144">
        <v>0</v>
      </c>
      <c r="C360" s="144">
        <v>576</v>
      </c>
      <c r="D360" s="144">
        <v>0</v>
      </c>
      <c r="E360" s="144">
        <v>0</v>
      </c>
      <c r="F360" s="146"/>
      <c r="G360" s="146"/>
      <c r="H360" s="91"/>
      <c r="I360" s="120"/>
    </row>
    <row r="361" spans="1:9" ht="23.4" customHeight="1">
      <c r="A361" s="146"/>
      <c r="B361" s="146"/>
      <c r="C361" s="146"/>
      <c r="D361" s="146"/>
      <c r="E361" s="146"/>
      <c r="F361" s="146"/>
      <c r="G361" s="146"/>
      <c r="H361" s="91"/>
      <c r="I361" s="120"/>
    </row>
    <row r="362" spans="1:9" ht="108">
      <c r="A362" s="144"/>
      <c r="B362" s="142" t="s">
        <v>42</v>
      </c>
      <c r="C362" s="142" t="s">
        <v>43</v>
      </c>
      <c r="D362" s="142" t="s">
        <v>44</v>
      </c>
      <c r="E362" s="142" t="s">
        <v>45</v>
      </c>
      <c r="F362" s="7"/>
      <c r="G362" s="7"/>
      <c r="H362" s="91"/>
      <c r="I362" s="120"/>
    </row>
    <row r="363" spans="1:9" ht="18">
      <c r="A363" s="3"/>
      <c r="B363" s="187" t="s">
        <v>25</v>
      </c>
      <c r="C363" s="187"/>
      <c r="D363" s="187"/>
      <c r="E363" s="187"/>
      <c r="F363" s="9"/>
      <c r="G363" s="9"/>
      <c r="H363" s="91"/>
      <c r="I363" s="120"/>
    </row>
    <row r="364" spans="1:9" ht="18">
      <c r="A364" s="20" t="s">
        <v>0</v>
      </c>
      <c r="B364" s="21">
        <f t="shared" ref="B364:E364" si="32">B366+B367+B368+B369+B370+B371+B372+B373+B374+B375+B376</f>
        <v>0</v>
      </c>
      <c r="C364" s="21">
        <f t="shared" si="32"/>
        <v>3</v>
      </c>
      <c r="D364" s="21">
        <f t="shared" si="32"/>
        <v>2</v>
      </c>
      <c r="E364" s="21">
        <f t="shared" si="32"/>
        <v>1</v>
      </c>
      <c r="F364" s="143"/>
      <c r="G364" s="143"/>
      <c r="H364" s="91"/>
      <c r="I364" s="120"/>
    </row>
    <row r="365" spans="1:9" ht="18">
      <c r="A365" s="3" t="s">
        <v>1</v>
      </c>
      <c r="B365" s="3"/>
      <c r="C365" s="3"/>
      <c r="D365" s="3"/>
      <c r="E365" s="3"/>
      <c r="F365" s="8"/>
      <c r="G365" s="8"/>
      <c r="H365" s="91"/>
      <c r="I365" s="120"/>
    </row>
    <row r="366" spans="1:9" ht="18">
      <c r="A366" s="3" t="s">
        <v>2</v>
      </c>
      <c r="B366" s="144">
        <v>0</v>
      </c>
      <c r="C366" s="144">
        <v>0</v>
      </c>
      <c r="D366" s="144">
        <v>0</v>
      </c>
      <c r="E366" s="144">
        <v>0</v>
      </c>
      <c r="F366" s="143"/>
      <c r="G366" s="143"/>
      <c r="H366" s="91"/>
      <c r="I366" s="120"/>
    </row>
    <row r="367" spans="1:9" ht="18">
      <c r="A367" s="3" t="s">
        <v>3</v>
      </c>
      <c r="B367" s="144">
        <v>0</v>
      </c>
      <c r="C367" s="144">
        <v>0</v>
      </c>
      <c r="D367" s="144">
        <v>0</v>
      </c>
      <c r="E367" s="144">
        <v>0</v>
      </c>
      <c r="F367" s="143"/>
      <c r="G367" s="143"/>
      <c r="H367" s="91"/>
      <c r="I367" s="120"/>
    </row>
    <row r="368" spans="1:9" ht="18">
      <c r="A368" s="3" t="s">
        <v>4</v>
      </c>
      <c r="B368" s="144">
        <v>0</v>
      </c>
      <c r="C368" s="144">
        <v>0</v>
      </c>
      <c r="D368" s="144">
        <v>0</v>
      </c>
      <c r="E368" s="144">
        <v>0</v>
      </c>
      <c r="F368" s="143"/>
      <c r="G368" s="143"/>
      <c r="H368" s="91"/>
      <c r="I368" s="120"/>
    </row>
    <row r="369" spans="1:9" ht="18">
      <c r="A369" s="3" t="s">
        <v>5</v>
      </c>
      <c r="B369" s="144">
        <v>0</v>
      </c>
      <c r="C369" s="144">
        <v>0</v>
      </c>
      <c r="D369" s="144">
        <v>0</v>
      </c>
      <c r="E369" s="144">
        <v>0</v>
      </c>
      <c r="F369" s="143"/>
      <c r="G369" s="143"/>
      <c r="H369" s="91"/>
      <c r="I369" s="120"/>
    </row>
    <row r="370" spans="1:9" ht="18">
      <c r="A370" s="3" t="s">
        <v>6</v>
      </c>
      <c r="B370" s="144">
        <v>0</v>
      </c>
      <c r="C370" s="144">
        <v>0</v>
      </c>
      <c r="D370" s="144">
        <v>0</v>
      </c>
      <c r="E370" s="144">
        <v>0</v>
      </c>
      <c r="F370" s="143"/>
      <c r="G370" s="143"/>
      <c r="H370" s="91"/>
      <c r="I370" s="120"/>
    </row>
    <row r="371" spans="1:9" ht="18">
      <c r="A371" s="3" t="s">
        <v>7</v>
      </c>
      <c r="B371" s="144">
        <v>0</v>
      </c>
      <c r="C371" s="144">
        <v>0</v>
      </c>
      <c r="D371" s="144">
        <v>0</v>
      </c>
      <c r="E371" s="144">
        <v>0</v>
      </c>
      <c r="F371" s="143"/>
      <c r="G371" s="143"/>
      <c r="H371" s="91"/>
      <c r="I371" s="120"/>
    </row>
    <row r="372" spans="1:9" ht="18">
      <c r="A372" s="3" t="s">
        <v>8</v>
      </c>
      <c r="B372" s="144">
        <v>0</v>
      </c>
      <c r="C372" s="144">
        <v>0</v>
      </c>
      <c r="D372" s="144">
        <v>0</v>
      </c>
      <c r="E372" s="144">
        <v>0</v>
      </c>
      <c r="F372" s="143"/>
      <c r="G372" s="143"/>
      <c r="H372" s="91"/>
      <c r="I372" s="120"/>
    </row>
    <row r="373" spans="1:9" ht="18">
      <c r="A373" s="3" t="s">
        <v>9</v>
      </c>
      <c r="B373" s="144">
        <v>0</v>
      </c>
      <c r="C373" s="144">
        <v>0</v>
      </c>
      <c r="D373" s="144">
        <v>0</v>
      </c>
      <c r="E373" s="144">
        <v>0</v>
      </c>
      <c r="F373" s="143"/>
      <c r="G373" s="143"/>
      <c r="H373" s="91"/>
      <c r="I373" s="120"/>
    </row>
    <row r="374" spans="1:9" ht="18">
      <c r="A374" s="3" t="s">
        <v>10</v>
      </c>
      <c r="B374" s="144">
        <v>0</v>
      </c>
      <c r="C374" s="144">
        <v>0</v>
      </c>
      <c r="D374" s="144">
        <v>0</v>
      </c>
      <c r="E374" s="144">
        <v>0</v>
      </c>
      <c r="F374" s="143"/>
      <c r="G374" s="143"/>
      <c r="H374" s="91"/>
      <c r="I374" s="120"/>
    </row>
    <row r="375" spans="1:9" ht="18">
      <c r="A375" s="3" t="s">
        <v>11</v>
      </c>
      <c r="B375" s="144">
        <v>0</v>
      </c>
      <c r="C375" s="144">
        <v>0</v>
      </c>
      <c r="D375" s="144">
        <v>0</v>
      </c>
      <c r="E375" s="144">
        <v>0</v>
      </c>
      <c r="F375" s="143"/>
      <c r="G375" s="143"/>
      <c r="H375" s="91"/>
      <c r="I375" s="120"/>
    </row>
    <row r="376" spans="1:9" ht="18">
      <c r="A376" s="3" t="s">
        <v>12</v>
      </c>
      <c r="B376" s="144">
        <v>0</v>
      </c>
      <c r="C376" s="144">
        <v>3</v>
      </c>
      <c r="D376" s="144">
        <v>2</v>
      </c>
      <c r="E376" s="144">
        <v>1</v>
      </c>
      <c r="F376" s="143"/>
      <c r="G376" s="143"/>
      <c r="H376" s="91"/>
      <c r="I376" s="120"/>
    </row>
    <row r="377" spans="1:9" ht="18">
      <c r="A377" s="3" t="s">
        <v>1</v>
      </c>
      <c r="B377" s="144"/>
      <c r="C377" s="144"/>
      <c r="D377" s="144"/>
      <c r="E377" s="144"/>
      <c r="F377" s="143"/>
      <c r="G377" s="143"/>
      <c r="H377" s="91"/>
      <c r="I377" s="120"/>
    </row>
    <row r="378" spans="1:9" ht="36">
      <c r="A378" s="11" t="s">
        <v>47</v>
      </c>
      <c r="B378" s="144">
        <v>0</v>
      </c>
      <c r="C378" s="144">
        <v>1</v>
      </c>
      <c r="D378" s="144">
        <v>0</v>
      </c>
      <c r="E378" s="144">
        <v>0</v>
      </c>
      <c r="F378" s="143"/>
      <c r="G378" s="143"/>
      <c r="H378" s="91"/>
      <c r="I378" s="120"/>
    </row>
    <row r="379" spans="1:9" ht="36">
      <c r="A379" s="11" t="s">
        <v>48</v>
      </c>
      <c r="B379" s="144">
        <v>0</v>
      </c>
      <c r="C379" s="144">
        <v>1</v>
      </c>
      <c r="D379" s="144">
        <v>0</v>
      </c>
      <c r="E379" s="144">
        <v>0</v>
      </c>
      <c r="F379" s="143"/>
      <c r="G379" s="143"/>
      <c r="H379" s="91"/>
      <c r="I379" s="120"/>
    </row>
    <row r="380" spans="1:9" ht="36">
      <c r="A380" s="11" t="s">
        <v>49</v>
      </c>
      <c r="B380" s="144">
        <v>0</v>
      </c>
      <c r="C380" s="144">
        <v>0</v>
      </c>
      <c r="D380" s="144">
        <v>1</v>
      </c>
      <c r="E380" s="144">
        <v>0</v>
      </c>
      <c r="F380" s="143"/>
      <c r="G380" s="143"/>
      <c r="H380" s="91"/>
      <c r="I380" s="120"/>
    </row>
    <row r="381" spans="1:9" ht="36">
      <c r="A381" s="11" t="s">
        <v>50</v>
      </c>
      <c r="B381" s="144">
        <v>0</v>
      </c>
      <c r="C381" s="144">
        <v>0</v>
      </c>
      <c r="D381" s="144">
        <v>0</v>
      </c>
      <c r="E381" s="144">
        <v>1</v>
      </c>
      <c r="F381" s="143"/>
      <c r="G381" s="143"/>
      <c r="H381" s="91"/>
      <c r="I381" s="120"/>
    </row>
    <row r="382" spans="1:9" ht="36">
      <c r="A382" s="4" t="s">
        <v>13</v>
      </c>
      <c r="B382" s="144">
        <v>0</v>
      </c>
      <c r="C382" s="144">
        <v>0</v>
      </c>
      <c r="D382" s="144">
        <v>1</v>
      </c>
      <c r="E382" s="144">
        <v>0</v>
      </c>
      <c r="F382" s="143"/>
      <c r="G382" s="143"/>
      <c r="H382" s="91"/>
      <c r="I382" s="120"/>
    </row>
    <row r="383" spans="1:9" ht="36">
      <c r="A383" s="4" t="s">
        <v>14</v>
      </c>
      <c r="B383" s="144">
        <v>0</v>
      </c>
      <c r="C383" s="144">
        <v>1</v>
      </c>
      <c r="D383" s="144">
        <v>0</v>
      </c>
      <c r="E383" s="144">
        <v>0</v>
      </c>
      <c r="F383" s="143"/>
      <c r="G383" s="143"/>
      <c r="H383" s="91"/>
      <c r="I383" s="120"/>
    </row>
    <row r="384" spans="1:9" ht="18">
      <c r="A384" s="230" t="s">
        <v>46</v>
      </c>
      <c r="B384" s="230"/>
      <c r="C384" s="230"/>
      <c r="D384" s="230"/>
      <c r="E384" s="230"/>
      <c r="F384" s="143"/>
      <c r="G384" s="143"/>
      <c r="H384" s="91"/>
      <c r="I384" s="120"/>
    </row>
    <row r="385" spans="1:9" ht="18">
      <c r="A385" s="20" t="s">
        <v>0</v>
      </c>
      <c r="B385" s="21">
        <f t="shared" ref="B385:E385" si="33">B387+B388+B389+B390+B391+B392+B393+B394+B395+B396+B397</f>
        <v>0</v>
      </c>
      <c r="C385" s="21">
        <f t="shared" si="33"/>
        <v>3006</v>
      </c>
      <c r="D385" s="21">
        <f t="shared" si="33"/>
        <v>1812</v>
      </c>
      <c r="E385" s="21">
        <f t="shared" si="33"/>
        <v>802</v>
      </c>
      <c r="F385" s="143"/>
      <c r="G385" s="143"/>
      <c r="H385" s="91"/>
      <c r="I385" s="120"/>
    </row>
    <row r="386" spans="1:9" ht="18">
      <c r="A386" s="3" t="s">
        <v>1</v>
      </c>
      <c r="B386" s="3"/>
      <c r="C386" s="3"/>
      <c r="D386" s="3"/>
      <c r="E386" s="3"/>
      <c r="F386" s="143"/>
      <c r="G386" s="143"/>
      <c r="H386" s="91"/>
      <c r="I386" s="120"/>
    </row>
    <row r="387" spans="1:9" ht="18">
      <c r="A387" s="3" t="s">
        <v>2</v>
      </c>
      <c r="B387" s="144">
        <v>0</v>
      </c>
      <c r="C387" s="144">
        <v>0</v>
      </c>
      <c r="D387" s="144">
        <v>0</v>
      </c>
      <c r="E387" s="144">
        <v>0</v>
      </c>
      <c r="F387" s="143"/>
      <c r="G387" s="143"/>
      <c r="H387" s="91"/>
      <c r="I387" s="120"/>
    </row>
    <row r="388" spans="1:9" ht="18">
      <c r="A388" s="3" t="s">
        <v>3</v>
      </c>
      <c r="B388" s="144">
        <v>0</v>
      </c>
      <c r="C388" s="144">
        <v>0</v>
      </c>
      <c r="D388" s="144">
        <v>0</v>
      </c>
      <c r="E388" s="144">
        <v>0</v>
      </c>
      <c r="F388" s="143"/>
      <c r="G388" s="143"/>
      <c r="H388" s="91"/>
      <c r="I388" s="120"/>
    </row>
    <row r="389" spans="1:9" ht="18">
      <c r="A389" s="3" t="s">
        <v>4</v>
      </c>
      <c r="B389" s="144">
        <v>0</v>
      </c>
      <c r="C389" s="144">
        <v>0</v>
      </c>
      <c r="D389" s="144">
        <v>0</v>
      </c>
      <c r="E389" s="144">
        <v>0</v>
      </c>
      <c r="F389" s="143"/>
      <c r="G389" s="143"/>
      <c r="H389" s="91"/>
      <c r="I389" s="120"/>
    </row>
    <row r="390" spans="1:9" ht="18">
      <c r="A390" s="3" t="s">
        <v>5</v>
      </c>
      <c r="B390" s="144">
        <v>0</v>
      </c>
      <c r="C390" s="144">
        <v>0</v>
      </c>
      <c r="D390" s="144">
        <v>0</v>
      </c>
      <c r="E390" s="144">
        <v>0</v>
      </c>
      <c r="F390" s="143"/>
      <c r="G390" s="143"/>
      <c r="H390" s="91"/>
      <c r="I390" s="120"/>
    </row>
    <row r="391" spans="1:9" ht="18">
      <c r="A391" s="3" t="s">
        <v>6</v>
      </c>
      <c r="B391" s="144">
        <v>0</v>
      </c>
      <c r="C391" s="144">
        <v>0</v>
      </c>
      <c r="D391" s="144">
        <v>0</v>
      </c>
      <c r="E391" s="144">
        <v>0</v>
      </c>
      <c r="F391" s="143"/>
      <c r="G391" s="143"/>
      <c r="H391" s="91"/>
      <c r="I391" s="120"/>
    </row>
    <row r="392" spans="1:9" ht="18">
      <c r="A392" s="3" t="s">
        <v>7</v>
      </c>
      <c r="B392" s="144">
        <v>0</v>
      </c>
      <c r="C392" s="144">
        <v>0</v>
      </c>
      <c r="D392" s="144">
        <v>0</v>
      </c>
      <c r="E392" s="144">
        <v>0</v>
      </c>
      <c r="F392" s="143"/>
      <c r="G392" s="143"/>
      <c r="H392" s="91"/>
      <c r="I392" s="120"/>
    </row>
    <row r="393" spans="1:9" ht="18">
      <c r="A393" s="3" t="s">
        <v>8</v>
      </c>
      <c r="B393" s="144">
        <v>0</v>
      </c>
      <c r="C393" s="144">
        <v>0</v>
      </c>
      <c r="D393" s="144">
        <v>0</v>
      </c>
      <c r="E393" s="144">
        <v>0</v>
      </c>
      <c r="F393" s="143"/>
      <c r="G393" s="143"/>
      <c r="H393" s="91"/>
      <c r="I393" s="120"/>
    </row>
    <row r="394" spans="1:9" ht="18">
      <c r="A394" s="3" t="s">
        <v>9</v>
      </c>
      <c r="B394" s="144">
        <v>0</v>
      </c>
      <c r="C394" s="144">
        <v>0</v>
      </c>
      <c r="D394" s="144">
        <v>0</v>
      </c>
      <c r="E394" s="144">
        <v>0</v>
      </c>
      <c r="F394" s="143"/>
      <c r="G394" s="143"/>
      <c r="H394" s="91"/>
      <c r="I394" s="120"/>
    </row>
    <row r="395" spans="1:9" ht="18">
      <c r="A395" s="3" t="s">
        <v>10</v>
      </c>
      <c r="B395" s="144">
        <v>0</v>
      </c>
      <c r="C395" s="144">
        <v>0</v>
      </c>
      <c r="D395" s="144">
        <v>0</v>
      </c>
      <c r="E395" s="144">
        <v>0</v>
      </c>
      <c r="F395" s="143"/>
      <c r="G395" s="143"/>
      <c r="H395" s="91"/>
      <c r="I395" s="120"/>
    </row>
    <row r="396" spans="1:9" ht="18">
      <c r="A396" s="3" t="s">
        <v>11</v>
      </c>
      <c r="B396" s="144">
        <v>0</v>
      </c>
      <c r="C396" s="144">
        <v>0</v>
      </c>
      <c r="D396" s="144">
        <v>0</v>
      </c>
      <c r="E396" s="144">
        <v>0</v>
      </c>
      <c r="F396" s="143"/>
      <c r="G396" s="143"/>
      <c r="H396" s="91"/>
      <c r="I396" s="120"/>
    </row>
    <row r="397" spans="1:9" ht="18">
      <c r="A397" s="3" t="s">
        <v>12</v>
      </c>
      <c r="B397" s="144">
        <v>0</v>
      </c>
      <c r="C397" s="144">
        <f>C399+C400+C401+C402+C403+C404</f>
        <v>3006</v>
      </c>
      <c r="D397" s="144">
        <f>D399+D400+D401+D402+D403+D404</f>
        <v>1812</v>
      </c>
      <c r="E397" s="144">
        <f>E399+E400+E401+E402+E403+E404</f>
        <v>802</v>
      </c>
      <c r="F397" s="143"/>
      <c r="G397" s="143"/>
      <c r="H397" s="91"/>
      <c r="I397" s="120"/>
    </row>
    <row r="398" spans="1:9" ht="18">
      <c r="A398" s="3" t="s">
        <v>1</v>
      </c>
      <c r="B398" s="144"/>
      <c r="C398" s="144"/>
      <c r="D398" s="144"/>
      <c r="E398" s="144"/>
      <c r="F398" s="143"/>
      <c r="G398" s="143"/>
      <c r="H398" s="91"/>
      <c r="I398" s="120"/>
    </row>
    <row r="399" spans="1:9" ht="36">
      <c r="A399" s="11" t="s">
        <v>47</v>
      </c>
      <c r="B399" s="144">
        <v>0</v>
      </c>
      <c r="C399" s="144">
        <v>1592</v>
      </c>
      <c r="D399" s="144">
        <v>0</v>
      </c>
      <c r="E399" s="144">
        <v>0</v>
      </c>
      <c r="F399" s="143"/>
      <c r="G399" s="143"/>
      <c r="H399" s="91"/>
      <c r="I399" s="120"/>
    </row>
    <row r="400" spans="1:9" ht="36">
      <c r="A400" s="11" t="s">
        <v>48</v>
      </c>
      <c r="B400" s="144">
        <v>0</v>
      </c>
      <c r="C400" s="144">
        <v>880</v>
      </c>
      <c r="D400" s="144">
        <v>0</v>
      </c>
      <c r="E400" s="144">
        <v>0</v>
      </c>
      <c r="F400" s="143"/>
      <c r="G400" s="143"/>
      <c r="H400" s="91"/>
      <c r="I400" s="120"/>
    </row>
    <row r="401" spans="1:9" ht="36">
      <c r="A401" s="11" t="s">
        <v>49</v>
      </c>
      <c r="B401" s="144">
        <v>0</v>
      </c>
      <c r="C401" s="144">
        <v>0</v>
      </c>
      <c r="D401" s="144">
        <v>1431</v>
      </c>
      <c r="E401" s="144">
        <v>0</v>
      </c>
      <c r="F401" s="143"/>
      <c r="G401" s="143"/>
      <c r="H401" s="91"/>
      <c r="I401" s="120"/>
    </row>
    <row r="402" spans="1:9" ht="36">
      <c r="A402" s="11" t="s">
        <v>50</v>
      </c>
      <c r="B402" s="144">
        <v>0</v>
      </c>
      <c r="C402" s="144">
        <v>0</v>
      </c>
      <c r="D402" s="144">
        <v>0</v>
      </c>
      <c r="E402" s="144">
        <v>802</v>
      </c>
      <c r="F402" s="143"/>
      <c r="G402" s="143"/>
      <c r="H402" s="91"/>
      <c r="I402" s="120"/>
    </row>
    <row r="403" spans="1:9" ht="36">
      <c r="A403" s="4" t="s">
        <v>13</v>
      </c>
      <c r="B403" s="144">
        <v>0</v>
      </c>
      <c r="C403" s="144">
        <v>0</v>
      </c>
      <c r="D403" s="144">
        <v>381</v>
      </c>
      <c r="E403" s="144">
        <v>0</v>
      </c>
      <c r="F403" s="143"/>
      <c r="G403" s="143"/>
      <c r="H403" s="91"/>
      <c r="I403" s="120"/>
    </row>
    <row r="404" spans="1:9" ht="36">
      <c r="A404" s="4" t="s">
        <v>14</v>
      </c>
      <c r="B404" s="144">
        <v>0</v>
      </c>
      <c r="C404" s="144">
        <v>534</v>
      </c>
      <c r="D404" s="144">
        <v>0</v>
      </c>
      <c r="E404" s="144">
        <v>0</v>
      </c>
      <c r="F404" s="143"/>
      <c r="G404" s="143"/>
      <c r="H404" s="91"/>
      <c r="I404" s="120"/>
    </row>
    <row r="405" spans="1:9" ht="18">
      <c r="A405" s="5"/>
      <c r="B405" s="143"/>
      <c r="C405" s="143"/>
      <c r="D405" s="143"/>
      <c r="E405" s="143"/>
      <c r="F405" s="143"/>
      <c r="G405" s="143"/>
      <c r="H405" s="91"/>
      <c r="I405" s="120"/>
    </row>
    <row r="406" spans="1:9" ht="108">
      <c r="A406" s="144"/>
      <c r="B406" s="142" t="s">
        <v>42</v>
      </c>
      <c r="C406" s="142" t="s">
        <v>43</v>
      </c>
      <c r="D406" s="142" t="s">
        <v>44</v>
      </c>
      <c r="E406" s="142" t="s">
        <v>45</v>
      </c>
      <c r="F406" s="91"/>
      <c r="G406" s="91"/>
      <c r="H406" s="91"/>
      <c r="I406" s="120"/>
    </row>
    <row r="407" spans="1:9" ht="18">
      <c r="A407" s="3"/>
      <c r="B407" s="187" t="s">
        <v>26</v>
      </c>
      <c r="C407" s="187"/>
      <c r="D407" s="187"/>
      <c r="E407" s="187"/>
      <c r="F407" s="91"/>
      <c r="G407" s="91"/>
      <c r="H407" s="91"/>
      <c r="I407" s="120"/>
    </row>
    <row r="408" spans="1:9" ht="17.399999999999999">
      <c r="A408" s="20" t="s">
        <v>0</v>
      </c>
      <c r="B408" s="21">
        <f t="shared" ref="B408:E408" si="34">B410+B411+B412+B413+B414+B415+B416+B417+B418+B419+B420</f>
        <v>0</v>
      </c>
      <c r="C408" s="21">
        <f t="shared" si="34"/>
        <v>3</v>
      </c>
      <c r="D408" s="21">
        <f t="shared" si="34"/>
        <v>2</v>
      </c>
      <c r="E408" s="21">
        <f t="shared" si="34"/>
        <v>1</v>
      </c>
      <c r="F408" s="91"/>
      <c r="G408" s="91"/>
      <c r="H408" s="91"/>
      <c r="I408" s="120"/>
    </row>
    <row r="409" spans="1:9" ht="18">
      <c r="A409" s="3" t="s">
        <v>1</v>
      </c>
      <c r="B409" s="3"/>
      <c r="C409" s="3"/>
      <c r="D409" s="3"/>
      <c r="E409" s="3"/>
      <c r="F409" s="91"/>
      <c r="G409" s="91"/>
      <c r="H409" s="91"/>
      <c r="I409" s="120"/>
    </row>
    <row r="410" spans="1:9" ht="18">
      <c r="A410" s="3" t="s">
        <v>2</v>
      </c>
      <c r="B410" s="144">
        <v>0</v>
      </c>
      <c r="C410" s="144">
        <v>0</v>
      </c>
      <c r="D410" s="144">
        <v>0</v>
      </c>
      <c r="E410" s="144">
        <v>0</v>
      </c>
      <c r="F410" s="91"/>
      <c r="G410" s="91"/>
      <c r="H410" s="91"/>
      <c r="I410" s="120"/>
    </row>
    <row r="411" spans="1:9" ht="18">
      <c r="A411" s="3" t="s">
        <v>3</v>
      </c>
      <c r="B411" s="144">
        <v>0</v>
      </c>
      <c r="C411" s="144">
        <v>0</v>
      </c>
      <c r="D411" s="144">
        <v>0</v>
      </c>
      <c r="E411" s="144">
        <v>0</v>
      </c>
      <c r="F411" s="91"/>
      <c r="G411" s="91"/>
      <c r="H411" s="91"/>
      <c r="I411" s="120"/>
    </row>
    <row r="412" spans="1:9" ht="18">
      <c r="A412" s="3" t="s">
        <v>4</v>
      </c>
      <c r="B412" s="144">
        <v>0</v>
      </c>
      <c r="C412" s="144">
        <v>0</v>
      </c>
      <c r="D412" s="144">
        <v>0</v>
      </c>
      <c r="E412" s="144">
        <v>0</v>
      </c>
      <c r="F412" s="91"/>
      <c r="G412" s="91"/>
      <c r="H412" s="91"/>
      <c r="I412" s="120"/>
    </row>
    <row r="413" spans="1:9" ht="18">
      <c r="A413" s="3" t="s">
        <v>5</v>
      </c>
      <c r="B413" s="144">
        <v>0</v>
      </c>
      <c r="C413" s="144">
        <v>0</v>
      </c>
      <c r="D413" s="144">
        <v>0</v>
      </c>
      <c r="E413" s="144">
        <v>0</v>
      </c>
      <c r="F413" s="91"/>
      <c r="G413" s="91"/>
      <c r="H413" s="91"/>
      <c r="I413" s="120"/>
    </row>
    <row r="414" spans="1:9" ht="18">
      <c r="A414" s="3" t="s">
        <v>6</v>
      </c>
      <c r="B414" s="144">
        <v>0</v>
      </c>
      <c r="C414" s="144">
        <v>0</v>
      </c>
      <c r="D414" s="144">
        <v>0</v>
      </c>
      <c r="E414" s="144">
        <v>0</v>
      </c>
      <c r="F414" s="91"/>
      <c r="G414" s="91"/>
      <c r="H414" s="91"/>
      <c r="I414" s="120"/>
    </row>
    <row r="415" spans="1:9" ht="18">
      <c r="A415" s="3" t="s">
        <v>7</v>
      </c>
      <c r="B415" s="144">
        <v>0</v>
      </c>
      <c r="C415" s="144">
        <v>0</v>
      </c>
      <c r="D415" s="144">
        <v>0</v>
      </c>
      <c r="E415" s="144">
        <v>0</v>
      </c>
      <c r="F415" s="91"/>
      <c r="G415" s="91"/>
      <c r="H415" s="91"/>
      <c r="I415" s="120"/>
    </row>
    <row r="416" spans="1:9" ht="18">
      <c r="A416" s="3" t="s">
        <v>8</v>
      </c>
      <c r="B416" s="144">
        <v>0</v>
      </c>
      <c r="C416" s="144">
        <v>0</v>
      </c>
      <c r="D416" s="144">
        <v>0</v>
      </c>
      <c r="E416" s="144">
        <v>0</v>
      </c>
      <c r="F416" s="91"/>
      <c r="G416" s="91"/>
      <c r="H416" s="91"/>
      <c r="I416" s="120"/>
    </row>
    <row r="417" spans="1:9" ht="18">
      <c r="A417" s="3" t="s">
        <v>9</v>
      </c>
      <c r="B417" s="144">
        <v>0</v>
      </c>
      <c r="C417" s="144">
        <v>0</v>
      </c>
      <c r="D417" s="144">
        <v>0</v>
      </c>
      <c r="E417" s="144">
        <v>0</v>
      </c>
      <c r="F417" s="91"/>
      <c r="G417" s="91"/>
      <c r="H417" s="91"/>
      <c r="I417" s="120"/>
    </row>
    <row r="418" spans="1:9" ht="18">
      <c r="A418" s="3" t="s">
        <v>10</v>
      </c>
      <c r="B418" s="144">
        <v>0</v>
      </c>
      <c r="C418" s="144">
        <v>0</v>
      </c>
      <c r="D418" s="144">
        <v>0</v>
      </c>
      <c r="E418" s="144">
        <v>0</v>
      </c>
      <c r="F418" s="91"/>
      <c r="G418" s="91"/>
      <c r="H418" s="91"/>
      <c r="I418" s="120"/>
    </row>
    <row r="419" spans="1:9" ht="18">
      <c r="A419" s="3" t="s">
        <v>11</v>
      </c>
      <c r="B419" s="144">
        <v>0</v>
      </c>
      <c r="C419" s="144">
        <v>0</v>
      </c>
      <c r="D419" s="144">
        <v>0</v>
      </c>
      <c r="E419" s="144">
        <v>0</v>
      </c>
      <c r="F419" s="91"/>
      <c r="G419" s="91"/>
      <c r="H419" s="91"/>
      <c r="I419" s="120"/>
    </row>
    <row r="420" spans="1:9" ht="18">
      <c r="A420" s="3" t="s">
        <v>12</v>
      </c>
      <c r="B420" s="144">
        <v>0</v>
      </c>
      <c r="C420" s="144">
        <v>3</v>
      </c>
      <c r="D420" s="144">
        <v>2</v>
      </c>
      <c r="E420" s="144">
        <v>1</v>
      </c>
      <c r="F420" s="91"/>
      <c r="G420" s="91"/>
      <c r="H420" s="91"/>
      <c r="I420" s="120"/>
    </row>
    <row r="421" spans="1:9" ht="18">
      <c r="A421" s="3" t="s">
        <v>1</v>
      </c>
      <c r="B421" s="144"/>
      <c r="C421" s="144"/>
      <c r="D421" s="144"/>
      <c r="E421" s="144"/>
      <c r="F421" s="91"/>
      <c r="G421" s="91"/>
      <c r="H421" s="91"/>
      <c r="I421" s="120"/>
    </row>
    <row r="422" spans="1:9" ht="36">
      <c r="A422" s="11" t="s">
        <v>47</v>
      </c>
      <c r="B422" s="144">
        <v>0</v>
      </c>
      <c r="C422" s="144">
        <v>1</v>
      </c>
      <c r="D422" s="144">
        <v>0</v>
      </c>
      <c r="E422" s="144">
        <v>0</v>
      </c>
      <c r="F422" s="91"/>
      <c r="G422" s="91"/>
      <c r="H422" s="91"/>
      <c r="I422" s="120"/>
    </row>
    <row r="423" spans="1:9" ht="36">
      <c r="A423" s="11" t="s">
        <v>48</v>
      </c>
      <c r="B423" s="144">
        <v>0</v>
      </c>
      <c r="C423" s="144">
        <v>1</v>
      </c>
      <c r="D423" s="144">
        <v>0</v>
      </c>
      <c r="E423" s="144">
        <v>0</v>
      </c>
      <c r="F423" s="91"/>
      <c r="G423" s="91"/>
      <c r="H423" s="91"/>
      <c r="I423" s="120"/>
    </row>
    <row r="424" spans="1:9" ht="36">
      <c r="A424" s="11" t="s">
        <v>49</v>
      </c>
      <c r="B424" s="144">
        <v>0</v>
      </c>
      <c r="C424" s="144">
        <v>0</v>
      </c>
      <c r="D424" s="144">
        <v>1</v>
      </c>
      <c r="E424" s="144">
        <v>0</v>
      </c>
      <c r="F424" s="91"/>
      <c r="G424" s="91"/>
      <c r="H424" s="91"/>
      <c r="I424" s="120"/>
    </row>
    <row r="425" spans="1:9" ht="36">
      <c r="A425" s="11" t="s">
        <v>50</v>
      </c>
      <c r="B425" s="144">
        <v>0</v>
      </c>
      <c r="C425" s="144">
        <v>0</v>
      </c>
      <c r="D425" s="144">
        <v>0</v>
      </c>
      <c r="E425" s="144">
        <v>1</v>
      </c>
      <c r="F425" s="91"/>
      <c r="G425" s="91"/>
      <c r="H425" s="91"/>
      <c r="I425" s="120"/>
    </row>
    <row r="426" spans="1:9" ht="36">
      <c r="A426" s="4" t="s">
        <v>13</v>
      </c>
      <c r="B426" s="144">
        <v>0</v>
      </c>
      <c r="C426" s="144">
        <v>0</v>
      </c>
      <c r="D426" s="144">
        <v>1</v>
      </c>
      <c r="E426" s="144">
        <v>0</v>
      </c>
      <c r="F426" s="91"/>
      <c r="G426" s="91"/>
      <c r="H426" s="91"/>
      <c r="I426" s="120"/>
    </row>
    <row r="427" spans="1:9" ht="36">
      <c r="A427" s="4" t="s">
        <v>14</v>
      </c>
      <c r="B427" s="144">
        <v>0</v>
      </c>
      <c r="C427" s="144">
        <v>1</v>
      </c>
      <c r="D427" s="144">
        <v>0</v>
      </c>
      <c r="E427" s="144">
        <v>0</v>
      </c>
      <c r="F427" s="91"/>
      <c r="G427" s="91"/>
      <c r="H427" s="91"/>
      <c r="I427" s="120"/>
    </row>
    <row r="428" spans="1:9" ht="18">
      <c r="A428" s="230" t="s">
        <v>46</v>
      </c>
      <c r="B428" s="230"/>
      <c r="C428" s="230"/>
      <c r="D428" s="230"/>
      <c r="E428" s="230"/>
      <c r="F428" s="91"/>
      <c r="G428" s="91"/>
      <c r="H428" s="91"/>
      <c r="I428" s="120"/>
    </row>
    <row r="429" spans="1:9" ht="17.399999999999999">
      <c r="A429" s="20" t="s">
        <v>0</v>
      </c>
      <c r="B429" s="21">
        <f t="shared" ref="B429:E429" si="35">B431+B432+B433+B434+B435+B436+B437+B438+B439+B440+B441</f>
        <v>0</v>
      </c>
      <c r="C429" s="21">
        <f t="shared" si="35"/>
        <v>2856</v>
      </c>
      <c r="D429" s="21">
        <f t="shared" si="35"/>
        <v>1747</v>
      </c>
      <c r="E429" s="21">
        <f t="shared" si="35"/>
        <v>765</v>
      </c>
      <c r="F429" s="91"/>
      <c r="G429" s="91"/>
      <c r="H429" s="91"/>
      <c r="I429" s="120"/>
    </row>
    <row r="430" spans="1:9" ht="18">
      <c r="A430" s="3" t="s">
        <v>1</v>
      </c>
      <c r="B430" s="3"/>
      <c r="C430" s="3"/>
      <c r="D430" s="3"/>
      <c r="E430" s="3"/>
      <c r="F430" s="91"/>
      <c r="G430" s="91"/>
      <c r="H430" s="91"/>
      <c r="I430" s="120"/>
    </row>
    <row r="431" spans="1:9" ht="18">
      <c r="A431" s="3" t="s">
        <v>2</v>
      </c>
      <c r="B431" s="144">
        <v>0</v>
      </c>
      <c r="C431" s="144">
        <v>0</v>
      </c>
      <c r="D431" s="144">
        <v>0</v>
      </c>
      <c r="E431" s="144">
        <v>0</v>
      </c>
      <c r="F431" s="91"/>
      <c r="G431" s="91"/>
      <c r="H431" s="91"/>
      <c r="I431" s="120"/>
    </row>
    <row r="432" spans="1:9" ht="18">
      <c r="A432" s="3" t="s">
        <v>3</v>
      </c>
      <c r="B432" s="144">
        <v>0</v>
      </c>
      <c r="C432" s="144">
        <v>0</v>
      </c>
      <c r="D432" s="144">
        <v>0</v>
      </c>
      <c r="E432" s="144">
        <v>0</v>
      </c>
      <c r="F432" s="91"/>
      <c r="G432" s="91"/>
      <c r="H432" s="91"/>
      <c r="I432" s="120"/>
    </row>
    <row r="433" spans="1:9" ht="18">
      <c r="A433" s="3" t="s">
        <v>4</v>
      </c>
      <c r="B433" s="144">
        <v>0</v>
      </c>
      <c r="C433" s="144">
        <v>0</v>
      </c>
      <c r="D433" s="144">
        <v>0</v>
      </c>
      <c r="E433" s="144">
        <v>0</v>
      </c>
      <c r="F433" s="91"/>
      <c r="G433" s="91"/>
      <c r="H433" s="91"/>
      <c r="I433" s="120"/>
    </row>
    <row r="434" spans="1:9" ht="18">
      <c r="A434" s="3" t="s">
        <v>5</v>
      </c>
      <c r="B434" s="144">
        <v>0</v>
      </c>
      <c r="C434" s="144">
        <v>0</v>
      </c>
      <c r="D434" s="144">
        <v>0</v>
      </c>
      <c r="E434" s="144">
        <v>0</v>
      </c>
      <c r="F434" s="91"/>
      <c r="G434" s="91"/>
      <c r="H434" s="91"/>
      <c r="I434" s="120"/>
    </row>
    <row r="435" spans="1:9" ht="18">
      <c r="A435" s="3" t="s">
        <v>6</v>
      </c>
      <c r="B435" s="144">
        <v>0</v>
      </c>
      <c r="C435" s="144">
        <v>0</v>
      </c>
      <c r="D435" s="144">
        <v>0</v>
      </c>
      <c r="E435" s="144">
        <v>0</v>
      </c>
      <c r="F435" s="91"/>
      <c r="G435" s="91"/>
      <c r="H435" s="91"/>
      <c r="I435" s="120"/>
    </row>
    <row r="436" spans="1:9" ht="18">
      <c r="A436" s="3" t="s">
        <v>7</v>
      </c>
      <c r="B436" s="144">
        <v>0</v>
      </c>
      <c r="C436" s="144">
        <v>0</v>
      </c>
      <c r="D436" s="144">
        <v>0</v>
      </c>
      <c r="E436" s="144">
        <v>0</v>
      </c>
      <c r="F436" s="91"/>
      <c r="G436" s="91"/>
      <c r="H436" s="91"/>
      <c r="I436" s="120"/>
    </row>
    <row r="437" spans="1:9" ht="18">
      <c r="A437" s="3" t="s">
        <v>8</v>
      </c>
      <c r="B437" s="144">
        <v>0</v>
      </c>
      <c r="C437" s="144">
        <v>0</v>
      </c>
      <c r="D437" s="144">
        <v>0</v>
      </c>
      <c r="E437" s="144">
        <v>0</v>
      </c>
      <c r="F437" s="91"/>
      <c r="G437" s="91"/>
      <c r="H437" s="91"/>
      <c r="I437" s="120"/>
    </row>
    <row r="438" spans="1:9" ht="18">
      <c r="A438" s="3" t="s">
        <v>9</v>
      </c>
      <c r="B438" s="144">
        <v>0</v>
      </c>
      <c r="C438" s="144">
        <v>0</v>
      </c>
      <c r="D438" s="144">
        <v>0</v>
      </c>
      <c r="E438" s="144">
        <v>0</v>
      </c>
      <c r="F438" s="91"/>
      <c r="G438" s="91"/>
      <c r="H438" s="91"/>
      <c r="I438" s="120"/>
    </row>
    <row r="439" spans="1:9" ht="18">
      <c r="A439" s="3" t="s">
        <v>10</v>
      </c>
      <c r="B439" s="144">
        <v>0</v>
      </c>
      <c r="C439" s="144">
        <v>0</v>
      </c>
      <c r="D439" s="144">
        <v>0</v>
      </c>
      <c r="E439" s="144">
        <v>0</v>
      </c>
      <c r="F439" s="91"/>
      <c r="G439" s="91"/>
      <c r="H439" s="91"/>
      <c r="I439" s="120"/>
    </row>
    <row r="440" spans="1:9" ht="18">
      <c r="A440" s="3" t="s">
        <v>11</v>
      </c>
      <c r="B440" s="144">
        <v>0</v>
      </c>
      <c r="C440" s="144">
        <v>0</v>
      </c>
      <c r="D440" s="144">
        <v>0</v>
      </c>
      <c r="E440" s="144">
        <v>0</v>
      </c>
      <c r="F440" s="91"/>
      <c r="G440" s="91"/>
      <c r="H440" s="91"/>
      <c r="I440" s="120"/>
    </row>
    <row r="441" spans="1:9" ht="18">
      <c r="A441" s="3" t="s">
        <v>12</v>
      </c>
      <c r="B441" s="144">
        <v>0</v>
      </c>
      <c r="C441" s="144">
        <f>C443+C444+C445+C446+C447+C448</f>
        <v>2856</v>
      </c>
      <c r="D441" s="144">
        <f>D443+D444+D445+D446+D447+D448</f>
        <v>1747</v>
      </c>
      <c r="E441" s="144">
        <f>E443+E444+E445+E446+E447+E448</f>
        <v>765</v>
      </c>
      <c r="F441" s="91"/>
      <c r="G441" s="91"/>
      <c r="H441" s="91"/>
      <c r="I441" s="120"/>
    </row>
    <row r="442" spans="1:9" ht="18">
      <c r="A442" s="3" t="s">
        <v>1</v>
      </c>
      <c r="B442" s="144"/>
      <c r="C442" s="144"/>
      <c r="D442" s="144"/>
      <c r="E442" s="144"/>
      <c r="F442" s="91"/>
      <c r="G442" s="91"/>
      <c r="H442" s="91"/>
      <c r="I442" s="120"/>
    </row>
    <row r="443" spans="1:9" ht="36">
      <c r="A443" s="11" t="s">
        <v>47</v>
      </c>
      <c r="B443" s="144">
        <v>0</v>
      </c>
      <c r="C443" s="144">
        <v>1517</v>
      </c>
      <c r="D443" s="144">
        <v>0</v>
      </c>
      <c r="E443" s="144">
        <v>0</v>
      </c>
      <c r="F443" s="91"/>
      <c r="G443" s="91"/>
      <c r="H443" s="91"/>
      <c r="I443" s="120"/>
    </row>
    <row r="444" spans="1:9" ht="36">
      <c r="A444" s="11" t="s">
        <v>48</v>
      </c>
      <c r="B444" s="144">
        <v>0</v>
      </c>
      <c r="C444" s="144">
        <v>794</v>
      </c>
      <c r="D444" s="144">
        <v>0</v>
      </c>
      <c r="E444" s="144">
        <v>0</v>
      </c>
      <c r="F444" s="91"/>
      <c r="G444" s="91"/>
      <c r="H444" s="91"/>
      <c r="I444" s="120"/>
    </row>
    <row r="445" spans="1:9" ht="36">
      <c r="A445" s="11" t="s">
        <v>49</v>
      </c>
      <c r="B445" s="144">
        <v>0</v>
      </c>
      <c r="C445" s="144">
        <v>0</v>
      </c>
      <c r="D445" s="144">
        <v>1382</v>
      </c>
      <c r="E445" s="144">
        <v>0</v>
      </c>
      <c r="F445" s="91"/>
      <c r="G445" s="91"/>
      <c r="H445" s="91"/>
      <c r="I445" s="120"/>
    </row>
    <row r="446" spans="1:9" ht="36">
      <c r="A446" s="11" t="s">
        <v>50</v>
      </c>
      <c r="B446" s="144">
        <v>0</v>
      </c>
      <c r="C446" s="144">
        <v>0</v>
      </c>
      <c r="D446" s="144">
        <v>0</v>
      </c>
      <c r="E446" s="144">
        <v>765</v>
      </c>
      <c r="F446" s="91"/>
      <c r="G446" s="91"/>
      <c r="H446" s="91"/>
      <c r="I446" s="120"/>
    </row>
    <row r="447" spans="1:9" ht="36">
      <c r="A447" s="4" t="s">
        <v>13</v>
      </c>
      <c r="B447" s="144">
        <v>0</v>
      </c>
      <c r="C447" s="144">
        <v>0</v>
      </c>
      <c r="D447" s="144">
        <v>365</v>
      </c>
      <c r="E447" s="144">
        <v>0</v>
      </c>
      <c r="F447" s="91"/>
      <c r="G447" s="91"/>
      <c r="H447" s="91"/>
      <c r="I447" s="120"/>
    </row>
    <row r="448" spans="1:9" ht="36">
      <c r="A448" s="4" t="s">
        <v>14</v>
      </c>
      <c r="B448" s="144">
        <v>0</v>
      </c>
      <c r="C448" s="144">
        <v>545</v>
      </c>
      <c r="D448" s="144">
        <v>0</v>
      </c>
      <c r="E448" s="144">
        <v>0</v>
      </c>
      <c r="F448" s="91"/>
      <c r="G448" s="91"/>
      <c r="H448" s="91"/>
      <c r="I448" s="120"/>
    </row>
    <row r="449" spans="1:9" ht="18">
      <c r="A449" s="5"/>
      <c r="B449" s="143"/>
      <c r="C449" s="143"/>
      <c r="D449" s="143"/>
      <c r="E449" s="143"/>
      <c r="F449" s="91"/>
      <c r="G449" s="91"/>
      <c r="H449" s="91"/>
      <c r="I449" s="120"/>
    </row>
    <row r="450" spans="1:9" ht="108">
      <c r="A450" s="144"/>
      <c r="B450" s="142" t="s">
        <v>42</v>
      </c>
      <c r="C450" s="142" t="s">
        <v>43</v>
      </c>
      <c r="D450" s="142" t="s">
        <v>44</v>
      </c>
      <c r="E450" s="142" t="s">
        <v>45</v>
      </c>
      <c r="F450" s="91"/>
      <c r="G450" s="91"/>
      <c r="H450" s="91"/>
      <c r="I450" s="120"/>
    </row>
    <row r="451" spans="1:9" ht="18">
      <c r="A451" s="3"/>
      <c r="B451" s="187" t="s">
        <v>27</v>
      </c>
      <c r="C451" s="187"/>
      <c r="D451" s="187"/>
      <c r="E451" s="187"/>
      <c r="F451" s="91"/>
      <c r="G451" s="91"/>
      <c r="H451" s="91"/>
      <c r="I451" s="120"/>
    </row>
    <row r="452" spans="1:9" ht="17.399999999999999">
      <c r="A452" s="20" t="s">
        <v>0</v>
      </c>
      <c r="B452" s="21">
        <f t="shared" ref="B452:E452" si="36">B454+B455+B456+B457+B458+B459+B460+B461+B462+B463+B464</f>
        <v>1</v>
      </c>
      <c r="C452" s="21">
        <f t="shared" si="36"/>
        <v>2</v>
      </c>
      <c r="D452" s="21">
        <f t="shared" si="36"/>
        <v>2</v>
      </c>
      <c r="E452" s="21">
        <f t="shared" si="36"/>
        <v>1</v>
      </c>
      <c r="F452" s="91"/>
      <c r="G452" s="91"/>
      <c r="H452" s="91"/>
      <c r="I452" s="120"/>
    </row>
    <row r="453" spans="1:9" ht="18">
      <c r="A453" s="3" t="s">
        <v>1</v>
      </c>
      <c r="B453" s="3"/>
      <c r="C453" s="3"/>
      <c r="D453" s="3"/>
      <c r="E453" s="3"/>
      <c r="F453" s="91"/>
      <c r="G453" s="91"/>
      <c r="H453" s="91"/>
      <c r="I453" s="120"/>
    </row>
    <row r="454" spans="1:9" ht="18">
      <c r="A454" s="3" t="s">
        <v>2</v>
      </c>
      <c r="B454" s="144">
        <v>0</v>
      </c>
      <c r="C454" s="144">
        <v>0</v>
      </c>
      <c r="D454" s="144">
        <v>0</v>
      </c>
      <c r="E454" s="144">
        <v>0</v>
      </c>
      <c r="F454" s="91"/>
      <c r="G454" s="91"/>
      <c r="H454" s="91"/>
      <c r="I454" s="120"/>
    </row>
    <row r="455" spans="1:9" ht="18">
      <c r="A455" s="3" t="s">
        <v>3</v>
      </c>
      <c r="B455" s="144">
        <v>0</v>
      </c>
      <c r="C455" s="144">
        <v>0</v>
      </c>
      <c r="D455" s="144">
        <v>0</v>
      </c>
      <c r="E455" s="144">
        <v>0</v>
      </c>
      <c r="F455" s="91"/>
      <c r="G455" s="91"/>
      <c r="H455" s="91"/>
      <c r="I455" s="120"/>
    </row>
    <row r="456" spans="1:9" ht="18">
      <c r="A456" s="3" t="s">
        <v>4</v>
      </c>
      <c r="B456" s="144">
        <v>0</v>
      </c>
      <c r="C456" s="144">
        <v>0</v>
      </c>
      <c r="D456" s="144">
        <v>0</v>
      </c>
      <c r="E456" s="144">
        <v>0</v>
      </c>
      <c r="F456" s="91"/>
      <c r="G456" s="91"/>
      <c r="H456" s="91"/>
      <c r="I456" s="120"/>
    </row>
    <row r="457" spans="1:9" ht="18">
      <c r="A457" s="3" t="s">
        <v>5</v>
      </c>
      <c r="B457" s="144">
        <v>0</v>
      </c>
      <c r="C457" s="144">
        <v>0</v>
      </c>
      <c r="D457" s="144">
        <v>0</v>
      </c>
      <c r="E457" s="144">
        <v>0</v>
      </c>
      <c r="F457" s="91"/>
      <c r="G457" s="91"/>
      <c r="H457" s="91"/>
      <c r="I457" s="120"/>
    </row>
    <row r="458" spans="1:9" ht="18">
      <c r="A458" s="3" t="s">
        <v>6</v>
      </c>
      <c r="B458" s="144">
        <v>0</v>
      </c>
      <c r="C458" s="144">
        <v>0</v>
      </c>
      <c r="D458" s="144">
        <v>0</v>
      </c>
      <c r="E458" s="144">
        <v>0</v>
      </c>
      <c r="F458" s="91"/>
      <c r="G458" s="91"/>
      <c r="H458" s="91"/>
      <c r="I458" s="120"/>
    </row>
    <row r="459" spans="1:9" ht="18">
      <c r="A459" s="3" t="s">
        <v>7</v>
      </c>
      <c r="B459" s="144">
        <v>0</v>
      </c>
      <c r="C459" s="144">
        <v>0</v>
      </c>
      <c r="D459" s="144">
        <v>0</v>
      </c>
      <c r="E459" s="144">
        <v>0</v>
      </c>
      <c r="F459" s="91"/>
      <c r="G459" s="91"/>
      <c r="H459" s="91"/>
      <c r="I459" s="120"/>
    </row>
    <row r="460" spans="1:9" ht="18">
      <c r="A460" s="3" t="s">
        <v>8</v>
      </c>
      <c r="B460" s="144">
        <v>0</v>
      </c>
      <c r="C460" s="144">
        <v>0</v>
      </c>
      <c r="D460" s="144">
        <v>0</v>
      </c>
      <c r="E460" s="144">
        <v>0</v>
      </c>
      <c r="F460" s="91"/>
      <c r="G460" s="91"/>
      <c r="H460" s="91"/>
      <c r="I460" s="120"/>
    </row>
    <row r="461" spans="1:9" ht="18">
      <c r="A461" s="3" t="s">
        <v>9</v>
      </c>
      <c r="B461" s="144">
        <v>1</v>
      </c>
      <c r="C461" s="144">
        <v>0</v>
      </c>
      <c r="D461" s="144">
        <v>0</v>
      </c>
      <c r="E461" s="144">
        <v>0</v>
      </c>
      <c r="F461" s="91"/>
      <c r="G461" s="91"/>
      <c r="H461" s="91"/>
      <c r="I461" s="120"/>
    </row>
    <row r="462" spans="1:9" ht="18">
      <c r="A462" s="3" t="s">
        <v>10</v>
      </c>
      <c r="B462" s="144">
        <v>0</v>
      </c>
      <c r="C462" s="144">
        <v>0</v>
      </c>
      <c r="D462" s="144">
        <v>0</v>
      </c>
      <c r="E462" s="144">
        <v>0</v>
      </c>
      <c r="F462" s="91"/>
      <c r="G462" s="91"/>
      <c r="H462" s="91"/>
      <c r="I462" s="120"/>
    </row>
    <row r="463" spans="1:9" ht="18">
      <c r="A463" s="3" t="s">
        <v>11</v>
      </c>
      <c r="B463" s="144">
        <v>0</v>
      </c>
      <c r="C463" s="144">
        <v>0</v>
      </c>
      <c r="D463" s="144">
        <v>0</v>
      </c>
      <c r="E463" s="144">
        <v>0</v>
      </c>
      <c r="F463" s="91"/>
      <c r="G463" s="91"/>
      <c r="H463" s="91"/>
      <c r="I463" s="120"/>
    </row>
    <row r="464" spans="1:9" ht="18">
      <c r="A464" s="3" t="s">
        <v>12</v>
      </c>
      <c r="B464" s="144">
        <v>0</v>
      </c>
      <c r="C464" s="144">
        <v>2</v>
      </c>
      <c r="D464" s="144">
        <v>2</v>
      </c>
      <c r="E464" s="144">
        <v>1</v>
      </c>
      <c r="F464" s="91"/>
      <c r="G464" s="91"/>
      <c r="H464" s="91"/>
      <c r="I464" s="120"/>
    </row>
    <row r="465" spans="1:9" ht="18">
      <c r="A465" s="3" t="s">
        <v>1</v>
      </c>
      <c r="B465" s="144"/>
      <c r="C465" s="144"/>
      <c r="D465" s="144"/>
      <c r="E465" s="144"/>
      <c r="F465" s="91"/>
      <c r="G465" s="91"/>
      <c r="H465" s="91"/>
      <c r="I465" s="120"/>
    </row>
    <row r="466" spans="1:9" ht="36">
      <c r="A466" s="11" t="s">
        <v>47</v>
      </c>
      <c r="B466" s="144">
        <v>0</v>
      </c>
      <c r="C466" s="144">
        <v>1</v>
      </c>
      <c r="D466" s="144">
        <v>0</v>
      </c>
      <c r="E466" s="144">
        <v>0</v>
      </c>
      <c r="F466" s="91"/>
      <c r="G466" s="91"/>
      <c r="H466" s="91"/>
      <c r="I466" s="120"/>
    </row>
    <row r="467" spans="1:9" ht="36">
      <c r="A467" s="11" t="s">
        <v>49</v>
      </c>
      <c r="B467" s="144">
        <v>0</v>
      </c>
      <c r="C467" s="144">
        <v>0</v>
      </c>
      <c r="D467" s="144">
        <v>1</v>
      </c>
      <c r="E467" s="144">
        <v>0</v>
      </c>
      <c r="F467" s="91"/>
      <c r="G467" s="91"/>
      <c r="H467" s="91"/>
      <c r="I467" s="120"/>
    </row>
    <row r="468" spans="1:9" ht="36">
      <c r="A468" s="11" t="s">
        <v>50</v>
      </c>
      <c r="B468" s="144">
        <v>0</v>
      </c>
      <c r="C468" s="144">
        <v>0</v>
      </c>
      <c r="D468" s="144">
        <v>0</v>
      </c>
      <c r="E468" s="144">
        <v>1</v>
      </c>
      <c r="F468" s="91"/>
      <c r="G468" s="91"/>
      <c r="H468" s="91"/>
      <c r="I468" s="120"/>
    </row>
    <row r="469" spans="1:9" ht="36">
      <c r="A469" s="4" t="s">
        <v>13</v>
      </c>
      <c r="B469" s="144">
        <v>0</v>
      </c>
      <c r="C469" s="144">
        <v>0</v>
      </c>
      <c r="D469" s="144">
        <v>1</v>
      </c>
      <c r="E469" s="144">
        <v>0</v>
      </c>
      <c r="F469" s="91"/>
      <c r="G469" s="91"/>
      <c r="H469" s="91"/>
      <c r="I469" s="120"/>
    </row>
    <row r="470" spans="1:9" ht="36">
      <c r="A470" s="4" t="s">
        <v>14</v>
      </c>
      <c r="B470" s="144">
        <v>0</v>
      </c>
      <c r="C470" s="144">
        <v>1</v>
      </c>
      <c r="D470" s="144">
        <v>0</v>
      </c>
      <c r="E470" s="144">
        <v>0</v>
      </c>
      <c r="F470" s="91"/>
      <c r="G470" s="91"/>
      <c r="H470" s="91"/>
      <c r="I470" s="120"/>
    </row>
    <row r="471" spans="1:9" ht="18">
      <c r="A471" s="230" t="s">
        <v>46</v>
      </c>
      <c r="B471" s="230"/>
      <c r="C471" s="230"/>
      <c r="D471" s="230"/>
      <c r="E471" s="230"/>
      <c r="F471" s="91"/>
      <c r="G471" s="91"/>
      <c r="H471" s="91"/>
      <c r="I471" s="120"/>
    </row>
    <row r="472" spans="1:9" ht="17.399999999999999">
      <c r="A472" s="20" t="s">
        <v>0</v>
      </c>
      <c r="B472" s="21">
        <f t="shared" ref="B472:E472" si="37">B474+B475+B476+B477+B478+B479+B480+B481+B482+B483+B484</f>
        <v>22</v>
      </c>
      <c r="C472" s="21">
        <f t="shared" si="37"/>
        <v>1970</v>
      </c>
      <c r="D472" s="21">
        <f t="shared" si="37"/>
        <v>1715</v>
      </c>
      <c r="E472" s="21">
        <f t="shared" si="37"/>
        <v>748</v>
      </c>
      <c r="F472" s="91"/>
      <c r="G472" s="91"/>
      <c r="H472" s="91"/>
      <c r="I472" s="120"/>
    </row>
    <row r="473" spans="1:9" ht="18">
      <c r="A473" s="3" t="s">
        <v>1</v>
      </c>
      <c r="B473" s="3"/>
      <c r="C473" s="3"/>
      <c r="D473" s="3"/>
      <c r="E473" s="3"/>
      <c r="F473" s="91"/>
      <c r="G473" s="91"/>
      <c r="H473" s="91"/>
      <c r="I473" s="120"/>
    </row>
    <row r="474" spans="1:9" ht="18">
      <c r="A474" s="3" t="s">
        <v>2</v>
      </c>
      <c r="B474" s="144">
        <v>0</v>
      </c>
      <c r="C474" s="144">
        <v>0</v>
      </c>
      <c r="D474" s="144">
        <v>0</v>
      </c>
      <c r="E474" s="144">
        <v>0</v>
      </c>
      <c r="F474" s="91"/>
      <c r="G474" s="91"/>
      <c r="H474" s="91"/>
      <c r="I474" s="120"/>
    </row>
    <row r="475" spans="1:9" ht="18">
      <c r="A475" s="3" t="s">
        <v>3</v>
      </c>
      <c r="B475" s="144">
        <v>0</v>
      </c>
      <c r="C475" s="144">
        <v>0</v>
      </c>
      <c r="D475" s="144">
        <v>0</v>
      </c>
      <c r="E475" s="144">
        <v>0</v>
      </c>
      <c r="F475" s="91"/>
      <c r="G475" s="91"/>
      <c r="H475" s="91"/>
      <c r="I475" s="120"/>
    </row>
    <row r="476" spans="1:9" ht="18">
      <c r="A476" s="3" t="s">
        <v>4</v>
      </c>
      <c r="B476" s="144">
        <v>0</v>
      </c>
      <c r="C476" s="144">
        <v>0</v>
      </c>
      <c r="D476" s="144">
        <v>0</v>
      </c>
      <c r="E476" s="144">
        <v>0</v>
      </c>
      <c r="F476" s="91"/>
      <c r="G476" s="91"/>
      <c r="H476" s="91"/>
      <c r="I476" s="120"/>
    </row>
    <row r="477" spans="1:9" ht="18">
      <c r="A477" s="3" t="s">
        <v>5</v>
      </c>
      <c r="B477" s="144">
        <v>0</v>
      </c>
      <c r="C477" s="144">
        <v>0</v>
      </c>
      <c r="D477" s="144">
        <v>0</v>
      </c>
      <c r="E477" s="144">
        <v>0</v>
      </c>
      <c r="F477" s="91"/>
      <c r="G477" s="91"/>
      <c r="H477" s="91"/>
      <c r="I477" s="120"/>
    </row>
    <row r="478" spans="1:9" ht="18">
      <c r="A478" s="3" t="s">
        <v>6</v>
      </c>
      <c r="B478" s="144">
        <v>0</v>
      </c>
      <c r="C478" s="144">
        <v>0</v>
      </c>
      <c r="D478" s="144">
        <v>0</v>
      </c>
      <c r="E478" s="144">
        <v>0</v>
      </c>
      <c r="F478" s="91"/>
      <c r="G478" s="91"/>
      <c r="H478" s="91"/>
      <c r="I478" s="120"/>
    </row>
    <row r="479" spans="1:9" ht="18">
      <c r="A479" s="3" t="s">
        <v>7</v>
      </c>
      <c r="B479" s="144">
        <v>0</v>
      </c>
      <c r="C479" s="144">
        <v>0</v>
      </c>
      <c r="D479" s="144">
        <v>0</v>
      </c>
      <c r="E479" s="144">
        <v>0</v>
      </c>
      <c r="F479" s="91"/>
      <c r="G479" s="91"/>
      <c r="H479" s="91"/>
      <c r="I479" s="120"/>
    </row>
    <row r="480" spans="1:9" ht="18">
      <c r="A480" s="3" t="s">
        <v>8</v>
      </c>
      <c r="B480" s="144">
        <v>0</v>
      </c>
      <c r="C480" s="144">
        <v>0</v>
      </c>
      <c r="D480" s="144">
        <v>0</v>
      </c>
      <c r="E480" s="144">
        <v>0</v>
      </c>
      <c r="F480" s="91"/>
      <c r="G480" s="91"/>
      <c r="H480" s="91"/>
      <c r="I480" s="120"/>
    </row>
    <row r="481" spans="1:9" ht="18">
      <c r="A481" s="3" t="s">
        <v>9</v>
      </c>
      <c r="B481" s="144">
        <v>22</v>
      </c>
      <c r="C481" s="144">
        <v>0</v>
      </c>
      <c r="D481" s="144">
        <v>0</v>
      </c>
      <c r="E481" s="144">
        <v>0</v>
      </c>
      <c r="F481" s="91"/>
      <c r="G481" s="91"/>
      <c r="H481" s="91"/>
      <c r="I481" s="120"/>
    </row>
    <row r="482" spans="1:9" ht="18">
      <c r="A482" s="3" t="s">
        <v>10</v>
      </c>
      <c r="B482" s="144">
        <v>0</v>
      </c>
      <c r="C482" s="144">
        <v>0</v>
      </c>
      <c r="D482" s="144">
        <v>0</v>
      </c>
      <c r="E482" s="144">
        <v>0</v>
      </c>
      <c r="F482" s="91"/>
      <c r="G482" s="91"/>
      <c r="H482" s="91"/>
      <c r="I482" s="120"/>
    </row>
    <row r="483" spans="1:9" ht="18">
      <c r="A483" s="3" t="s">
        <v>11</v>
      </c>
      <c r="B483" s="144">
        <v>0</v>
      </c>
      <c r="C483" s="144">
        <v>0</v>
      </c>
      <c r="D483" s="144">
        <v>0</v>
      </c>
      <c r="E483" s="144">
        <v>0</v>
      </c>
      <c r="F483" s="91"/>
      <c r="G483" s="91"/>
      <c r="H483" s="91"/>
      <c r="I483" s="120"/>
    </row>
    <row r="484" spans="1:9" ht="18">
      <c r="A484" s="3" t="s">
        <v>12</v>
      </c>
      <c r="B484" s="144">
        <v>0</v>
      </c>
      <c r="C484" s="144">
        <f>C486+C487+C488</f>
        <v>1970</v>
      </c>
      <c r="D484" s="144">
        <f>D486+D487+D488</f>
        <v>1715</v>
      </c>
      <c r="E484" s="144">
        <f>E486+E487+E488</f>
        <v>748</v>
      </c>
      <c r="F484" s="91"/>
      <c r="G484" s="91"/>
      <c r="H484" s="91"/>
      <c r="I484" s="120"/>
    </row>
    <row r="485" spans="1:9" ht="18">
      <c r="A485" s="3" t="s">
        <v>1</v>
      </c>
      <c r="B485" s="144"/>
      <c r="C485" s="144"/>
      <c r="D485" s="144"/>
      <c r="E485" s="144"/>
      <c r="F485" s="91"/>
      <c r="G485" s="91"/>
      <c r="H485" s="91"/>
      <c r="I485" s="120"/>
    </row>
    <row r="486" spans="1:9" ht="18">
      <c r="A486" s="11" t="s">
        <v>29</v>
      </c>
      <c r="B486" s="144">
        <v>0</v>
      </c>
      <c r="C486" s="144">
        <v>1410</v>
      </c>
      <c r="D486" s="144">
        <v>1348</v>
      </c>
      <c r="E486" s="144">
        <v>748</v>
      </c>
      <c r="F486" s="91"/>
      <c r="G486" s="91"/>
      <c r="H486" s="91"/>
      <c r="I486" s="120"/>
    </row>
    <row r="487" spans="1:9" ht="36">
      <c r="A487" s="4" t="s">
        <v>13</v>
      </c>
      <c r="B487" s="144">
        <v>0</v>
      </c>
      <c r="C487" s="144">
        <v>0</v>
      </c>
      <c r="D487" s="144">
        <v>367</v>
      </c>
      <c r="E487" s="144">
        <v>0</v>
      </c>
      <c r="F487" s="91"/>
      <c r="G487" s="91"/>
      <c r="H487" s="91"/>
      <c r="I487" s="120"/>
    </row>
    <row r="488" spans="1:9" ht="36">
      <c r="A488" s="4" t="s">
        <v>14</v>
      </c>
      <c r="B488" s="144">
        <v>0</v>
      </c>
      <c r="C488" s="144">
        <v>560</v>
      </c>
      <c r="D488" s="144">
        <v>0</v>
      </c>
      <c r="E488" s="144">
        <v>0</v>
      </c>
      <c r="F488" s="91"/>
      <c r="G488" s="91"/>
      <c r="H488" s="91"/>
      <c r="I488" s="120"/>
    </row>
    <row r="489" spans="1:9">
      <c r="A489" s="91"/>
      <c r="B489" s="91"/>
      <c r="C489" s="91"/>
      <c r="D489" s="91"/>
      <c r="E489" s="91"/>
      <c r="F489" s="91"/>
      <c r="G489" s="91"/>
      <c r="H489" s="91"/>
      <c r="I489" s="120"/>
    </row>
    <row r="490" spans="1:9" ht="53.4" customHeight="1">
      <c r="A490" s="239" t="s">
        <v>60</v>
      </c>
      <c r="B490" s="239"/>
      <c r="C490" s="239"/>
      <c r="D490" s="239"/>
      <c r="E490" s="239"/>
      <c r="F490" s="239"/>
      <c r="G490" s="239"/>
      <c r="H490" s="91"/>
      <c r="I490" s="120"/>
    </row>
    <row r="491" spans="1:9" ht="21" customHeight="1" thickBot="1">
      <c r="A491" s="143"/>
      <c r="B491" s="234" t="s">
        <v>61</v>
      </c>
      <c r="C491" s="234"/>
      <c r="D491" s="234"/>
      <c r="E491" s="234"/>
      <c r="F491" s="91"/>
      <c r="G491" s="91"/>
      <c r="H491" s="91"/>
      <c r="I491" s="120"/>
    </row>
    <row r="492" spans="1:9" ht="18.600000000000001" thickBot="1">
      <c r="A492" s="182"/>
      <c r="B492" s="231" t="s">
        <v>59</v>
      </c>
      <c r="C492" s="232"/>
      <c r="D492" s="232"/>
      <c r="E492" s="232"/>
      <c r="F492" s="232"/>
      <c r="G492" s="232"/>
      <c r="H492" s="233"/>
      <c r="I492" s="120"/>
    </row>
    <row r="493" spans="1:9" ht="18">
      <c r="A493" s="187"/>
      <c r="B493" s="154" t="s">
        <v>53</v>
      </c>
      <c r="C493" s="154" t="s">
        <v>54</v>
      </c>
      <c r="D493" s="154" t="s">
        <v>55</v>
      </c>
      <c r="E493" s="154" t="s">
        <v>56</v>
      </c>
      <c r="F493" s="155" t="s">
        <v>57</v>
      </c>
      <c r="G493" s="155" t="s">
        <v>58</v>
      </c>
      <c r="H493" s="155" t="s">
        <v>261</v>
      </c>
      <c r="I493" s="120"/>
    </row>
    <row r="494" spans="1:9" ht="94.8" customHeight="1">
      <c r="A494" s="4" t="s">
        <v>51</v>
      </c>
      <c r="B494" s="156">
        <v>2</v>
      </c>
      <c r="C494" s="156">
        <v>2</v>
      </c>
      <c r="D494" s="156">
        <v>2</v>
      </c>
      <c r="E494" s="156">
        <v>2</v>
      </c>
      <c r="F494" s="157">
        <v>2</v>
      </c>
      <c r="G494" s="157">
        <v>2</v>
      </c>
      <c r="H494" s="157">
        <v>2</v>
      </c>
      <c r="I494" s="120"/>
    </row>
    <row r="495" spans="1:9" ht="18">
      <c r="A495" s="3" t="s">
        <v>1</v>
      </c>
      <c r="B495" s="144"/>
      <c r="C495" s="144"/>
      <c r="D495" s="144"/>
      <c r="E495" s="144"/>
      <c r="F495" s="151"/>
      <c r="G495" s="151"/>
      <c r="H495" s="151"/>
      <c r="I495" s="120"/>
    </row>
    <row r="496" spans="1:9" ht="36">
      <c r="A496" s="4" t="s">
        <v>263</v>
      </c>
      <c r="B496" s="158">
        <v>1</v>
      </c>
      <c r="C496" s="158">
        <v>1</v>
      </c>
      <c r="D496" s="158">
        <v>1</v>
      </c>
      <c r="E496" s="158">
        <v>1</v>
      </c>
      <c r="F496" s="158">
        <v>1</v>
      </c>
      <c r="G496" s="158">
        <v>1</v>
      </c>
      <c r="H496" s="158">
        <v>1</v>
      </c>
      <c r="I496" s="120"/>
    </row>
    <row r="497" spans="1:9" ht="18">
      <c r="A497" s="3" t="s">
        <v>52</v>
      </c>
      <c r="B497" s="158">
        <v>1</v>
      </c>
      <c r="C497" s="158">
        <v>1</v>
      </c>
      <c r="D497" s="158">
        <v>1</v>
      </c>
      <c r="E497" s="158">
        <v>1</v>
      </c>
      <c r="F497" s="158">
        <v>1</v>
      </c>
      <c r="G497" s="158">
        <v>1</v>
      </c>
      <c r="H497" s="158">
        <v>1</v>
      </c>
      <c r="I497" s="120"/>
    </row>
    <row r="498" spans="1:9" ht="18.600000000000001" thickBot="1">
      <c r="A498" s="188"/>
      <c r="B498" s="242"/>
      <c r="C498" s="242"/>
      <c r="D498" s="242"/>
      <c r="E498" s="242"/>
      <c r="F498" s="242"/>
      <c r="G498" s="242"/>
      <c r="H498" s="91"/>
      <c r="I498" s="120"/>
    </row>
    <row r="499" spans="1:9" ht="18.600000000000001" thickBot="1">
      <c r="A499" s="182"/>
      <c r="B499" s="231" t="s">
        <v>62</v>
      </c>
      <c r="C499" s="232"/>
      <c r="D499" s="232"/>
      <c r="E499" s="232"/>
      <c r="F499" s="232"/>
      <c r="G499" s="232"/>
      <c r="H499" s="233"/>
      <c r="I499" s="120"/>
    </row>
    <row r="500" spans="1:9" ht="18">
      <c r="A500" s="187"/>
      <c r="B500" s="154" t="s">
        <v>53</v>
      </c>
      <c r="C500" s="154" t="s">
        <v>54</v>
      </c>
      <c r="D500" s="154" t="s">
        <v>55</v>
      </c>
      <c r="E500" s="154" t="s">
        <v>56</v>
      </c>
      <c r="F500" s="155" t="s">
        <v>57</v>
      </c>
      <c r="G500" s="155" t="s">
        <v>58</v>
      </c>
      <c r="H500" s="155" t="s">
        <v>261</v>
      </c>
      <c r="I500" s="120"/>
    </row>
    <row r="501" spans="1:9" ht="72">
      <c r="A501" s="4" t="s">
        <v>51</v>
      </c>
      <c r="B501" s="144">
        <v>265</v>
      </c>
      <c r="C501" s="144">
        <v>267</v>
      </c>
      <c r="D501" s="144">
        <v>267</v>
      </c>
      <c r="E501" s="144">
        <v>241</v>
      </c>
      <c r="F501" s="144">
        <v>286</v>
      </c>
      <c r="G501" s="144">
        <v>312</v>
      </c>
      <c r="H501" s="144">
        <f>H503+H504+H505</f>
        <v>313</v>
      </c>
      <c r="I501" s="120"/>
    </row>
    <row r="502" spans="1:9" ht="18">
      <c r="A502" s="3" t="s">
        <v>63</v>
      </c>
      <c r="B502" s="144"/>
      <c r="C502" s="144"/>
      <c r="D502" s="144"/>
      <c r="E502" s="144"/>
      <c r="F502" s="151"/>
      <c r="G502" s="151"/>
      <c r="H502" s="151"/>
      <c r="I502" s="120"/>
    </row>
    <row r="503" spans="1:9" ht="36">
      <c r="A503" s="4" t="s">
        <v>262</v>
      </c>
      <c r="B503" s="158">
        <v>229</v>
      </c>
      <c r="C503" s="158">
        <v>232</v>
      </c>
      <c r="D503" s="158">
        <v>227</v>
      </c>
      <c r="E503" s="158">
        <v>203</v>
      </c>
      <c r="F503" s="158">
        <v>209</v>
      </c>
      <c r="G503" s="158">
        <v>214</v>
      </c>
      <c r="H503" s="158">
        <v>203</v>
      </c>
      <c r="I503" s="120"/>
    </row>
    <row r="504" spans="1:9" ht="18">
      <c r="A504" s="3" t="s">
        <v>52</v>
      </c>
      <c r="B504" s="158">
        <v>36</v>
      </c>
      <c r="C504" s="158">
        <v>35</v>
      </c>
      <c r="D504" s="158">
        <v>40</v>
      </c>
      <c r="E504" s="158">
        <v>38</v>
      </c>
      <c r="F504" s="158">
        <v>45</v>
      </c>
      <c r="G504" s="158">
        <v>44</v>
      </c>
      <c r="H504" s="158">
        <v>44</v>
      </c>
      <c r="I504" s="120"/>
    </row>
    <row r="505" spans="1:9" ht="90">
      <c r="A505" s="4" t="s">
        <v>288</v>
      </c>
      <c r="B505" s="144">
        <v>27</v>
      </c>
      <c r="C505" s="144">
        <v>20</v>
      </c>
      <c r="D505" s="144">
        <v>24</v>
      </c>
      <c r="E505" s="144">
        <v>40</v>
      </c>
      <c r="F505" s="144">
        <v>32</v>
      </c>
      <c r="G505" s="144">
        <v>54</v>
      </c>
      <c r="H505" s="144">
        <f>H507+H508</f>
        <v>66</v>
      </c>
      <c r="I505" s="120"/>
    </row>
    <row r="506" spans="1:9" ht="18">
      <c r="A506" s="4" t="s">
        <v>64</v>
      </c>
      <c r="B506" s="144"/>
      <c r="C506" s="144"/>
      <c r="D506" s="144"/>
      <c r="E506" s="144"/>
      <c r="F506" s="151"/>
      <c r="G506" s="151"/>
      <c r="H506" s="151"/>
      <c r="I506" s="120"/>
    </row>
    <row r="507" spans="1:9" ht="36">
      <c r="A507" s="4" t="s">
        <v>263</v>
      </c>
      <c r="B507" s="144">
        <v>6</v>
      </c>
      <c r="C507" s="144">
        <v>0</v>
      </c>
      <c r="D507" s="144">
        <v>13</v>
      </c>
      <c r="E507" s="144">
        <v>13</v>
      </c>
      <c r="F507" s="144">
        <v>24</v>
      </c>
      <c r="G507" s="144">
        <v>39</v>
      </c>
      <c r="H507" s="144">
        <v>48</v>
      </c>
      <c r="I507" s="120"/>
    </row>
    <row r="508" spans="1:9" ht="36">
      <c r="A508" s="11" t="s">
        <v>65</v>
      </c>
      <c r="B508" s="144">
        <v>21</v>
      </c>
      <c r="C508" s="144">
        <v>20</v>
      </c>
      <c r="D508" s="144">
        <v>11</v>
      </c>
      <c r="E508" s="144">
        <v>27</v>
      </c>
      <c r="F508" s="144">
        <v>8</v>
      </c>
      <c r="G508" s="144">
        <v>15</v>
      </c>
      <c r="H508" s="144">
        <v>18</v>
      </c>
      <c r="I508" s="120"/>
    </row>
    <row r="509" spans="1:9" ht="18">
      <c r="A509" s="12"/>
      <c r="B509" s="143"/>
      <c r="C509" s="143"/>
      <c r="D509" s="143"/>
      <c r="E509" s="143"/>
      <c r="F509" s="143"/>
      <c r="G509" s="143"/>
      <c r="H509" s="143"/>
      <c r="I509" s="120"/>
    </row>
    <row r="510" spans="1:9" ht="37.799999999999997" customHeight="1">
      <c r="A510" s="234" t="s">
        <v>278</v>
      </c>
      <c r="B510" s="234"/>
      <c r="C510" s="234"/>
      <c r="D510" s="234"/>
      <c r="E510" s="234"/>
      <c r="F510" s="131"/>
      <c r="G510" s="131"/>
      <c r="H510" s="131"/>
      <c r="I510" s="120"/>
    </row>
    <row r="511" spans="1:9" ht="18">
      <c r="A511" s="261" t="s">
        <v>265</v>
      </c>
      <c r="B511" s="261"/>
      <c r="C511" s="261"/>
      <c r="D511" s="261"/>
      <c r="E511" s="261"/>
      <c r="F511" s="120"/>
      <c r="G511" s="120"/>
      <c r="H511" s="120"/>
      <c r="I511" s="120"/>
    </row>
    <row r="512" spans="1:9" ht="18">
      <c r="A512" s="11"/>
      <c r="B512" s="191" t="s">
        <v>272</v>
      </c>
      <c r="C512" s="187" t="s">
        <v>273</v>
      </c>
      <c r="D512" s="187"/>
      <c r="E512" s="191" t="s">
        <v>276</v>
      </c>
      <c r="F512" s="120"/>
      <c r="G512" s="120"/>
      <c r="H512" s="120"/>
      <c r="I512" s="120"/>
    </row>
    <row r="513" spans="1:9" ht="52.2" customHeight="1">
      <c r="A513" s="11"/>
      <c r="B513" s="191"/>
      <c r="C513" s="142" t="s">
        <v>274</v>
      </c>
      <c r="D513" s="142" t="s">
        <v>275</v>
      </c>
      <c r="E513" s="191"/>
      <c r="F513" s="120"/>
      <c r="G513" s="120"/>
      <c r="H513" s="120"/>
      <c r="I513" s="120"/>
    </row>
    <row r="514" spans="1:9" ht="17.399999999999999">
      <c r="A514" s="20" t="s">
        <v>0</v>
      </c>
      <c r="B514" s="21">
        <f t="shared" ref="B514:E514" si="38">B516+B517+B518+B519+B520+B521+B522+B523+B524+B525+B526</f>
        <v>2006</v>
      </c>
      <c r="C514" s="21">
        <f t="shared" si="38"/>
        <v>4</v>
      </c>
      <c r="D514" s="21">
        <f t="shared" si="38"/>
        <v>402</v>
      </c>
      <c r="E514" s="21">
        <f t="shared" si="38"/>
        <v>77</v>
      </c>
      <c r="F514" s="120"/>
      <c r="G514" s="120"/>
      <c r="H514" s="120"/>
      <c r="I514" s="120"/>
    </row>
    <row r="515" spans="1:9" ht="18">
      <c r="A515" s="3" t="s">
        <v>1</v>
      </c>
      <c r="B515" s="3"/>
      <c r="C515" s="3"/>
      <c r="D515" s="3"/>
      <c r="E515" s="3"/>
      <c r="F515" s="120"/>
      <c r="G515" s="120"/>
      <c r="H515" s="120"/>
      <c r="I515" s="120"/>
    </row>
    <row r="516" spans="1:9" ht="18">
      <c r="A516" s="3" t="s">
        <v>2</v>
      </c>
      <c r="B516" s="144">
        <f>91+1</f>
        <v>92</v>
      </c>
      <c r="C516" s="144">
        <v>0</v>
      </c>
      <c r="D516" s="144">
        <v>35</v>
      </c>
      <c r="E516" s="144">
        <v>22</v>
      </c>
      <c r="F516" s="120"/>
      <c r="G516" s="120"/>
      <c r="H516" s="120"/>
      <c r="I516" s="120"/>
    </row>
    <row r="517" spans="1:9" ht="18">
      <c r="A517" s="3" t="s">
        <v>3</v>
      </c>
      <c r="B517" s="144">
        <v>194</v>
      </c>
      <c r="C517" s="144">
        <v>0</v>
      </c>
      <c r="D517" s="144">
        <v>29</v>
      </c>
      <c r="E517" s="144">
        <v>19</v>
      </c>
      <c r="F517" s="120"/>
      <c r="G517" s="120"/>
      <c r="H517" s="120"/>
      <c r="I517" s="120"/>
    </row>
    <row r="518" spans="1:9" ht="18">
      <c r="A518" s="3" t="s">
        <v>4</v>
      </c>
      <c r="B518" s="144">
        <v>107</v>
      </c>
      <c r="C518" s="144">
        <v>0</v>
      </c>
      <c r="D518" s="144">
        <v>28</v>
      </c>
      <c r="E518" s="144">
        <v>12</v>
      </c>
      <c r="F518" s="120"/>
      <c r="G518" s="120"/>
      <c r="H518" s="120"/>
      <c r="I518" s="120"/>
    </row>
    <row r="519" spans="1:9" ht="18">
      <c r="A519" s="3" t="s">
        <v>5</v>
      </c>
      <c r="B519" s="144">
        <v>186</v>
      </c>
      <c r="C519" s="144">
        <v>0</v>
      </c>
      <c r="D519" s="144">
        <v>34</v>
      </c>
      <c r="E519" s="144">
        <v>0</v>
      </c>
      <c r="F519" s="120"/>
      <c r="G519" s="120"/>
      <c r="H519" s="120"/>
      <c r="I519" s="120"/>
    </row>
    <row r="520" spans="1:9" ht="18">
      <c r="A520" s="3" t="s">
        <v>6</v>
      </c>
      <c r="B520" s="144">
        <v>82</v>
      </c>
      <c r="C520" s="144">
        <v>0</v>
      </c>
      <c r="D520" s="144">
        <v>30</v>
      </c>
      <c r="E520" s="144">
        <v>0</v>
      </c>
      <c r="F520" s="120"/>
      <c r="G520" s="120"/>
      <c r="H520" s="120"/>
      <c r="I520" s="120"/>
    </row>
    <row r="521" spans="1:9" ht="18">
      <c r="A521" s="3" t="s">
        <v>7</v>
      </c>
      <c r="B521" s="144">
        <v>137</v>
      </c>
      <c r="C521" s="144">
        <v>0</v>
      </c>
      <c r="D521" s="144">
        <v>39</v>
      </c>
      <c r="E521" s="144">
        <v>2</v>
      </c>
      <c r="F521" s="120"/>
      <c r="G521" s="120"/>
      <c r="H521" s="120"/>
      <c r="I521" s="120"/>
    </row>
    <row r="522" spans="1:9" ht="18">
      <c r="A522" s="3" t="s">
        <v>8</v>
      </c>
      <c r="B522" s="144">
        <v>288</v>
      </c>
      <c r="C522" s="144">
        <v>0</v>
      </c>
      <c r="D522" s="144">
        <v>26</v>
      </c>
      <c r="E522" s="144">
        <v>12</v>
      </c>
      <c r="F522" s="120"/>
      <c r="G522" s="120"/>
      <c r="H522" s="120"/>
      <c r="I522" s="120"/>
    </row>
    <row r="523" spans="1:9" ht="18">
      <c r="A523" s="3" t="s">
        <v>9</v>
      </c>
      <c r="B523" s="144">
        <f>98+1</f>
        <v>99</v>
      </c>
      <c r="C523" s="144">
        <v>3</v>
      </c>
      <c r="D523" s="144">
        <v>20</v>
      </c>
      <c r="E523" s="144">
        <v>8</v>
      </c>
      <c r="F523" s="120"/>
      <c r="G523" s="120"/>
      <c r="H523" s="120"/>
      <c r="I523" s="120"/>
    </row>
    <row r="524" spans="1:9" ht="18">
      <c r="A524" s="3" t="s">
        <v>10</v>
      </c>
      <c r="B524" s="144">
        <v>122</v>
      </c>
      <c r="C524" s="144">
        <v>0</v>
      </c>
      <c r="D524" s="144">
        <v>21</v>
      </c>
      <c r="E524" s="144">
        <v>0</v>
      </c>
      <c r="F524" s="120"/>
      <c r="G524" s="120"/>
      <c r="H524" s="120"/>
      <c r="I524" s="120"/>
    </row>
    <row r="525" spans="1:9" ht="18">
      <c r="A525" s="3" t="s">
        <v>11</v>
      </c>
      <c r="B525" s="144">
        <v>236</v>
      </c>
      <c r="C525" s="144">
        <v>0</v>
      </c>
      <c r="D525" s="144">
        <v>24</v>
      </c>
      <c r="E525" s="144">
        <v>0</v>
      </c>
      <c r="F525" s="120"/>
      <c r="G525" s="120"/>
      <c r="H525" s="120"/>
      <c r="I525" s="120"/>
    </row>
    <row r="526" spans="1:9" ht="18">
      <c r="A526" s="3" t="s">
        <v>12</v>
      </c>
      <c r="B526" s="144">
        <f>B528+B529+B530+B531</f>
        <v>463</v>
      </c>
      <c r="C526" s="144">
        <f>C528+C529+C530+C531</f>
        <v>1</v>
      </c>
      <c r="D526" s="144">
        <f>D528+D529+D530+D531</f>
        <v>116</v>
      </c>
      <c r="E526" s="144">
        <f>E528+E529+E530+E531</f>
        <v>2</v>
      </c>
      <c r="F526" s="120"/>
      <c r="G526" s="120"/>
      <c r="H526" s="120"/>
      <c r="I526" s="120"/>
    </row>
    <row r="527" spans="1:9" ht="18">
      <c r="A527" s="3" t="s">
        <v>1</v>
      </c>
      <c r="B527" s="144"/>
      <c r="C527" s="144"/>
      <c r="D527" s="144"/>
      <c r="E527" s="144"/>
      <c r="F527" s="120"/>
      <c r="G527" s="120"/>
      <c r="H527" s="120"/>
      <c r="I527" s="120"/>
    </row>
    <row r="528" spans="1:9" ht="18">
      <c r="A528" s="11" t="s">
        <v>29</v>
      </c>
      <c r="B528" s="144">
        <f>398+20</f>
        <v>418</v>
      </c>
      <c r="C528" s="144">
        <f>1</f>
        <v>1</v>
      </c>
      <c r="D528" s="144">
        <f>113+3</f>
        <v>116</v>
      </c>
      <c r="E528" s="144">
        <v>0</v>
      </c>
      <c r="F528" s="120"/>
      <c r="G528" s="120"/>
      <c r="H528" s="120"/>
      <c r="I528" s="120"/>
    </row>
    <row r="529" spans="1:13" ht="36">
      <c r="A529" s="4" t="s">
        <v>13</v>
      </c>
      <c r="B529" s="144">
        <v>0</v>
      </c>
      <c r="C529" s="144">
        <v>0</v>
      </c>
      <c r="D529" s="144">
        <v>0</v>
      </c>
      <c r="E529" s="144">
        <v>2</v>
      </c>
      <c r="F529" s="120"/>
      <c r="G529" s="120"/>
      <c r="H529" s="120"/>
      <c r="I529" s="120"/>
    </row>
    <row r="530" spans="1:13" ht="36">
      <c r="A530" s="4" t="s">
        <v>14</v>
      </c>
      <c r="B530" s="144">
        <v>0</v>
      </c>
      <c r="C530" s="144">
        <v>0</v>
      </c>
      <c r="D530" s="144">
        <v>0</v>
      </c>
      <c r="E530" s="144">
        <v>0</v>
      </c>
      <c r="F530" s="120"/>
      <c r="G530" s="120"/>
      <c r="H530" s="120"/>
      <c r="I530" s="120"/>
    </row>
    <row r="531" spans="1:13" ht="54">
      <c r="A531" s="11" t="s">
        <v>277</v>
      </c>
      <c r="B531" s="144">
        <v>45</v>
      </c>
      <c r="C531" s="144">
        <v>0</v>
      </c>
      <c r="D531" s="144">
        <v>0</v>
      </c>
      <c r="E531" s="144">
        <v>0</v>
      </c>
      <c r="F531" s="120"/>
      <c r="G531" s="120"/>
      <c r="H531" s="120"/>
      <c r="I531" s="120"/>
    </row>
    <row r="532" spans="1:13" ht="18">
      <c r="A532" s="12"/>
      <c r="B532" s="143"/>
      <c r="C532" s="143"/>
      <c r="D532" s="143"/>
      <c r="E532" s="143"/>
      <c r="F532" s="120"/>
      <c r="G532" s="120"/>
      <c r="H532" s="120"/>
      <c r="I532" s="120"/>
    </row>
    <row r="533" spans="1:13" ht="18">
      <c r="A533" s="121"/>
      <c r="B533" s="129"/>
      <c r="C533" s="129"/>
      <c r="D533" s="129"/>
      <c r="E533" s="129"/>
      <c r="F533" s="120"/>
      <c r="G533" s="120"/>
      <c r="H533" s="120"/>
      <c r="I533" s="120"/>
    </row>
    <row r="534" spans="1:13" ht="17.399999999999999" customHeight="1">
      <c r="A534" s="260" t="s">
        <v>66</v>
      </c>
      <c r="B534" s="260"/>
      <c r="C534" s="260"/>
      <c r="D534" s="260"/>
      <c r="E534" s="260"/>
      <c r="F534" s="260"/>
      <c r="G534" s="260"/>
      <c r="H534" s="260"/>
    </row>
    <row r="535" spans="1:13" ht="18">
      <c r="A535" s="12"/>
      <c r="B535" s="200" t="s">
        <v>61</v>
      </c>
      <c r="C535" s="200"/>
      <c r="D535" s="200"/>
      <c r="E535" s="200"/>
      <c r="F535" s="200"/>
    </row>
    <row r="536" spans="1:13" ht="18">
      <c r="A536" s="5"/>
      <c r="B536" s="6"/>
      <c r="C536" s="6"/>
      <c r="D536" s="6"/>
      <c r="E536" s="6"/>
    </row>
    <row r="537" spans="1:13" ht="108">
      <c r="A537" s="4"/>
      <c r="B537" s="10" t="s">
        <v>67</v>
      </c>
      <c r="C537" s="10" t="s">
        <v>68</v>
      </c>
      <c r="D537" s="10" t="s">
        <v>67</v>
      </c>
      <c r="E537" s="10" t="s">
        <v>68</v>
      </c>
      <c r="F537" s="10" t="s">
        <v>67</v>
      </c>
      <c r="G537" s="10" t="s">
        <v>68</v>
      </c>
      <c r="H537" s="10" t="s">
        <v>67</v>
      </c>
      <c r="I537" s="10" t="s">
        <v>68</v>
      </c>
      <c r="J537" s="18" t="s">
        <v>67</v>
      </c>
      <c r="K537" s="18" t="s">
        <v>68</v>
      </c>
      <c r="L537" s="122" t="s">
        <v>67</v>
      </c>
      <c r="M537" s="122" t="s">
        <v>68</v>
      </c>
    </row>
    <row r="538" spans="1:13" ht="18">
      <c r="A538" s="4"/>
      <c r="B538" s="191" t="s">
        <v>54</v>
      </c>
      <c r="C538" s="191"/>
      <c r="D538" s="191" t="s">
        <v>55</v>
      </c>
      <c r="E538" s="191"/>
      <c r="F538" s="226" t="s">
        <v>56</v>
      </c>
      <c r="G538" s="227"/>
      <c r="H538" s="226" t="s">
        <v>57</v>
      </c>
      <c r="I538" s="227"/>
      <c r="J538" s="191" t="s">
        <v>58</v>
      </c>
      <c r="K538" s="191"/>
      <c r="L538" s="191" t="s">
        <v>261</v>
      </c>
      <c r="M538" s="191"/>
    </row>
    <row r="539" spans="1:13" ht="17.399999999999999">
      <c r="A539" s="20" t="s">
        <v>0</v>
      </c>
      <c r="B539" s="21">
        <f t="shared" ref="B539:C539" si="39">B541+B542+B543+B544+B545+B546+B547+B548+B549+B550+B551</f>
        <v>20</v>
      </c>
      <c r="C539" s="21">
        <f t="shared" si="39"/>
        <v>557</v>
      </c>
      <c r="D539" s="21">
        <f t="shared" ref="D539:K539" si="40">D541+D542+D543+D544+D545+D546+D547+D548+D549+D550+D551</f>
        <v>21</v>
      </c>
      <c r="E539" s="21">
        <f t="shared" si="40"/>
        <v>578</v>
      </c>
      <c r="F539" s="21">
        <f t="shared" si="40"/>
        <v>18</v>
      </c>
      <c r="G539" s="21">
        <f t="shared" si="40"/>
        <v>562</v>
      </c>
      <c r="H539" s="21">
        <f t="shared" si="40"/>
        <v>11</v>
      </c>
      <c r="I539" s="21">
        <f t="shared" si="40"/>
        <v>387</v>
      </c>
      <c r="J539" s="21">
        <f t="shared" si="40"/>
        <v>12</v>
      </c>
      <c r="K539" s="21">
        <f t="shared" si="40"/>
        <v>396</v>
      </c>
      <c r="L539" s="21">
        <f t="shared" ref="L539:M539" si="41">L541+L542+L543+L544+L545+L546+L547+L548+L549+L550+L551</f>
        <v>10</v>
      </c>
      <c r="M539" s="21">
        <f t="shared" si="41"/>
        <v>348</v>
      </c>
    </row>
    <row r="540" spans="1:13" ht="18">
      <c r="A540" s="3" t="s">
        <v>1</v>
      </c>
      <c r="B540" s="3"/>
      <c r="C540" s="3"/>
      <c r="D540" s="3"/>
      <c r="E540" s="3"/>
      <c r="F540" s="3"/>
      <c r="G540" s="3"/>
      <c r="H540" s="15"/>
      <c r="I540" s="15"/>
      <c r="J540" s="15"/>
      <c r="K540" s="15"/>
      <c r="L540" s="15"/>
      <c r="M540" s="15"/>
    </row>
    <row r="541" spans="1:13" ht="18">
      <c r="A541" s="3" t="s">
        <v>2</v>
      </c>
      <c r="B541" s="16">
        <v>0</v>
      </c>
      <c r="C541" s="16">
        <v>0</v>
      </c>
      <c r="D541" s="17">
        <v>0</v>
      </c>
      <c r="E541" s="17">
        <v>0</v>
      </c>
      <c r="F541" s="17">
        <v>0</v>
      </c>
      <c r="G541" s="17">
        <v>0</v>
      </c>
      <c r="H541" s="19">
        <v>0</v>
      </c>
      <c r="I541" s="19">
        <v>0</v>
      </c>
      <c r="J541" s="19">
        <v>1</v>
      </c>
      <c r="K541" s="19">
        <v>27</v>
      </c>
      <c r="L541" s="19">
        <v>0</v>
      </c>
      <c r="M541" s="124">
        <v>0</v>
      </c>
    </row>
    <row r="542" spans="1:13" ht="18">
      <c r="A542" s="3" t="s">
        <v>3</v>
      </c>
      <c r="B542" s="16">
        <v>5</v>
      </c>
      <c r="C542" s="16">
        <v>130</v>
      </c>
      <c r="D542" s="17">
        <v>4</v>
      </c>
      <c r="E542" s="17">
        <v>116</v>
      </c>
      <c r="F542" s="17">
        <v>4</v>
      </c>
      <c r="G542" s="17">
        <v>116</v>
      </c>
      <c r="H542" s="19">
        <v>3</v>
      </c>
      <c r="I542" s="19">
        <v>128</v>
      </c>
      <c r="J542" s="19">
        <v>2</v>
      </c>
      <c r="K542" s="19">
        <v>78</v>
      </c>
      <c r="L542" s="19">
        <v>2</v>
      </c>
      <c r="M542" s="124">
        <v>70</v>
      </c>
    </row>
    <row r="543" spans="1:13" ht="18">
      <c r="A543" s="3" t="s">
        <v>4</v>
      </c>
      <c r="B543" s="16">
        <v>2</v>
      </c>
      <c r="C543" s="16">
        <v>74</v>
      </c>
      <c r="D543" s="17">
        <v>1</v>
      </c>
      <c r="E543" s="17">
        <v>43</v>
      </c>
      <c r="F543" s="17">
        <v>1</v>
      </c>
      <c r="G543" s="17">
        <v>47</v>
      </c>
      <c r="H543" s="19">
        <v>1</v>
      </c>
      <c r="I543" s="19">
        <v>28</v>
      </c>
      <c r="J543" s="19">
        <v>1</v>
      </c>
      <c r="K543" s="19">
        <v>52</v>
      </c>
      <c r="L543" s="19">
        <v>1</v>
      </c>
      <c r="M543" s="124">
        <v>53</v>
      </c>
    </row>
    <row r="544" spans="1:13" ht="18">
      <c r="A544" s="3" t="s">
        <v>5</v>
      </c>
      <c r="B544" s="16">
        <v>0</v>
      </c>
      <c r="C544" s="16">
        <v>0</v>
      </c>
      <c r="D544" s="17">
        <v>0</v>
      </c>
      <c r="E544" s="17">
        <v>0</v>
      </c>
      <c r="F544" s="17">
        <v>0</v>
      </c>
      <c r="G544" s="17">
        <v>0</v>
      </c>
      <c r="H544" s="19">
        <v>0</v>
      </c>
      <c r="I544" s="19">
        <v>0</v>
      </c>
      <c r="J544" s="19">
        <v>0</v>
      </c>
      <c r="K544" s="19">
        <v>0</v>
      </c>
      <c r="L544" s="19">
        <v>0</v>
      </c>
      <c r="M544" s="124">
        <v>0</v>
      </c>
    </row>
    <row r="545" spans="1:13" ht="18">
      <c r="A545" s="3" t="s">
        <v>6</v>
      </c>
      <c r="B545" s="16">
        <v>2</v>
      </c>
      <c r="C545" s="16">
        <v>37</v>
      </c>
      <c r="D545" s="17">
        <v>3</v>
      </c>
      <c r="E545" s="17">
        <v>77</v>
      </c>
      <c r="F545" s="17">
        <v>2</v>
      </c>
      <c r="G545" s="17">
        <v>60</v>
      </c>
      <c r="H545" s="19">
        <v>2</v>
      </c>
      <c r="I545" s="19">
        <v>59</v>
      </c>
      <c r="J545" s="19">
        <v>2</v>
      </c>
      <c r="K545" s="19">
        <v>35</v>
      </c>
      <c r="L545" s="19">
        <v>2</v>
      </c>
      <c r="M545" s="124">
        <v>35</v>
      </c>
    </row>
    <row r="546" spans="1:13" ht="18">
      <c r="A546" s="3" t="s">
        <v>7</v>
      </c>
      <c r="B546" s="16">
        <v>0</v>
      </c>
      <c r="C546" s="16">
        <v>0</v>
      </c>
      <c r="D546" s="17">
        <v>0</v>
      </c>
      <c r="E546" s="17">
        <v>0</v>
      </c>
      <c r="F546" s="17">
        <v>0</v>
      </c>
      <c r="G546" s="17">
        <v>0</v>
      </c>
      <c r="H546" s="19">
        <v>0</v>
      </c>
      <c r="I546" s="19">
        <v>0</v>
      </c>
      <c r="J546" s="19">
        <v>0</v>
      </c>
      <c r="K546" s="19">
        <v>0</v>
      </c>
      <c r="L546" s="19">
        <v>0</v>
      </c>
      <c r="M546" s="124">
        <v>0</v>
      </c>
    </row>
    <row r="547" spans="1:13" ht="18">
      <c r="A547" s="3" t="s">
        <v>8</v>
      </c>
      <c r="B547" s="16">
        <v>3</v>
      </c>
      <c r="C547" s="16">
        <v>100</v>
      </c>
      <c r="D547" s="17">
        <v>3</v>
      </c>
      <c r="E547" s="17">
        <v>100</v>
      </c>
      <c r="F547" s="17">
        <v>3</v>
      </c>
      <c r="G547" s="17">
        <v>97</v>
      </c>
      <c r="H547" s="19">
        <v>2</v>
      </c>
      <c r="I547" s="19">
        <v>75</v>
      </c>
      <c r="J547" s="19">
        <v>2</v>
      </c>
      <c r="K547" s="19">
        <v>75</v>
      </c>
      <c r="L547" s="19">
        <v>2</v>
      </c>
      <c r="M547" s="124">
        <v>76</v>
      </c>
    </row>
    <row r="548" spans="1:13" ht="18">
      <c r="A548" s="3" t="s">
        <v>9</v>
      </c>
      <c r="B548" s="16">
        <v>2</v>
      </c>
      <c r="C548" s="16">
        <v>45</v>
      </c>
      <c r="D548" s="17">
        <v>4</v>
      </c>
      <c r="E548" s="17">
        <v>70</v>
      </c>
      <c r="F548" s="17">
        <v>3</v>
      </c>
      <c r="G548" s="17">
        <v>55</v>
      </c>
      <c r="H548" s="19">
        <v>2</v>
      </c>
      <c r="I548" s="19">
        <v>47</v>
      </c>
      <c r="J548" s="19">
        <v>2</v>
      </c>
      <c r="K548" s="19">
        <v>54</v>
      </c>
      <c r="L548" s="19">
        <v>2</v>
      </c>
      <c r="M548" s="124">
        <v>64</v>
      </c>
    </row>
    <row r="549" spans="1:13" ht="18">
      <c r="A549" s="3" t="s">
        <v>10</v>
      </c>
      <c r="B549" s="16">
        <v>2</v>
      </c>
      <c r="C549" s="16">
        <v>72</v>
      </c>
      <c r="D549" s="17">
        <v>2</v>
      </c>
      <c r="E549" s="17">
        <v>74</v>
      </c>
      <c r="F549" s="17">
        <v>1</v>
      </c>
      <c r="G549" s="17">
        <v>50</v>
      </c>
      <c r="H549" s="19">
        <v>1</v>
      </c>
      <c r="I549" s="19">
        <v>50</v>
      </c>
      <c r="J549" s="19">
        <v>1</v>
      </c>
      <c r="K549" s="19">
        <v>50</v>
      </c>
      <c r="L549" s="19">
        <v>1</v>
      </c>
      <c r="M549" s="124">
        <v>50</v>
      </c>
    </row>
    <row r="550" spans="1:13" ht="18">
      <c r="A550" s="3" t="s">
        <v>11</v>
      </c>
      <c r="B550" s="16">
        <v>1</v>
      </c>
      <c r="C550" s="16">
        <v>25</v>
      </c>
      <c r="D550" s="17">
        <v>1</v>
      </c>
      <c r="E550" s="17">
        <v>25</v>
      </c>
      <c r="F550" s="17">
        <v>2</v>
      </c>
      <c r="G550" s="17">
        <v>50</v>
      </c>
      <c r="H550" s="19">
        <v>0</v>
      </c>
      <c r="I550" s="19">
        <v>0</v>
      </c>
      <c r="J550" s="19">
        <v>1</v>
      </c>
      <c r="K550" s="19">
        <v>25</v>
      </c>
      <c r="L550" s="19">
        <v>0</v>
      </c>
      <c r="M550" s="19">
        <v>0</v>
      </c>
    </row>
    <row r="551" spans="1:13" ht="18">
      <c r="A551" s="3" t="s">
        <v>12</v>
      </c>
      <c r="B551" s="16">
        <v>3</v>
      </c>
      <c r="C551" s="16">
        <v>74</v>
      </c>
      <c r="D551" s="17">
        <v>3</v>
      </c>
      <c r="E551" s="17">
        <v>73</v>
      </c>
      <c r="F551" s="17">
        <v>2</v>
      </c>
      <c r="G551" s="17">
        <v>87</v>
      </c>
      <c r="H551" s="19">
        <v>0</v>
      </c>
      <c r="I551" s="19">
        <v>0</v>
      </c>
      <c r="J551" s="19">
        <v>0</v>
      </c>
      <c r="K551" s="19">
        <v>0</v>
      </c>
      <c r="L551" s="19">
        <v>0</v>
      </c>
      <c r="M551" s="19">
        <v>0</v>
      </c>
    </row>
    <row r="552" spans="1:13" ht="18">
      <c r="A552" s="3" t="s">
        <v>1</v>
      </c>
      <c r="B552" s="16"/>
      <c r="C552" s="16"/>
      <c r="D552" s="17"/>
      <c r="E552" s="17"/>
      <c r="F552" s="17"/>
      <c r="G552" s="17"/>
      <c r="H552" s="19"/>
      <c r="I552" s="19"/>
      <c r="J552" s="19"/>
      <c r="K552" s="19"/>
      <c r="L552" s="19"/>
      <c r="M552" s="19"/>
    </row>
    <row r="553" spans="1:13" ht="18">
      <c r="A553" s="3" t="s">
        <v>29</v>
      </c>
      <c r="B553" s="16">
        <v>3</v>
      </c>
      <c r="C553" s="16">
        <v>74</v>
      </c>
      <c r="D553" s="17">
        <v>3</v>
      </c>
      <c r="E553" s="17">
        <v>73</v>
      </c>
      <c r="F553" s="17">
        <v>2</v>
      </c>
      <c r="G553" s="17">
        <v>87</v>
      </c>
      <c r="H553" s="19">
        <v>0</v>
      </c>
      <c r="I553" s="19">
        <v>0</v>
      </c>
      <c r="J553" s="19">
        <v>0</v>
      </c>
      <c r="K553" s="19">
        <v>0</v>
      </c>
      <c r="L553" s="19">
        <v>0</v>
      </c>
      <c r="M553" s="19">
        <v>0</v>
      </c>
    </row>
    <row r="554" spans="1:13" ht="18">
      <c r="A554" s="12"/>
      <c r="B554" s="6"/>
      <c r="C554" s="6"/>
      <c r="D554" s="6"/>
      <c r="E554" s="6"/>
    </row>
    <row r="555" spans="1:13" ht="28.8" customHeight="1">
      <c r="A555" s="193" t="s">
        <v>304</v>
      </c>
      <c r="B555" s="193"/>
      <c r="C555" s="193"/>
      <c r="D555" s="193"/>
      <c r="E555" s="193"/>
      <c r="F555" s="193"/>
      <c r="G555" s="193"/>
      <c r="H555" s="91"/>
      <c r="I555" s="91"/>
      <c r="J555" s="91"/>
      <c r="K555" s="91"/>
      <c r="L555" s="91"/>
    </row>
    <row r="556" spans="1:13" ht="18">
      <c r="A556" s="12"/>
      <c r="B556" s="200" t="s">
        <v>61</v>
      </c>
      <c r="C556" s="200"/>
      <c r="D556" s="200"/>
      <c r="E556" s="200"/>
      <c r="F556" s="91"/>
      <c r="G556" s="91"/>
      <c r="H556" s="91"/>
      <c r="I556" s="91"/>
      <c r="J556" s="91"/>
      <c r="K556" s="91"/>
      <c r="L556" s="91"/>
    </row>
    <row r="557" spans="1:13" ht="13.8" customHeight="1">
      <c r="A557" s="5"/>
      <c r="B557" s="143"/>
      <c r="C557" s="143"/>
      <c r="D557" s="143"/>
      <c r="E557" s="143"/>
      <c r="F557" s="91"/>
      <c r="G557" s="91"/>
      <c r="H557" s="91"/>
      <c r="I557" s="91"/>
      <c r="J557" s="91"/>
      <c r="K557" s="91"/>
      <c r="L557" s="91"/>
    </row>
    <row r="558" spans="1:13" ht="18">
      <c r="A558" s="4"/>
      <c r="B558" s="142" t="s">
        <v>53</v>
      </c>
      <c r="C558" s="142" t="s">
        <v>54</v>
      </c>
      <c r="D558" s="142" t="s">
        <v>55</v>
      </c>
      <c r="E558" s="142" t="s">
        <v>56</v>
      </c>
      <c r="F558" s="142" t="s">
        <v>57</v>
      </c>
      <c r="G558" s="142" t="s">
        <v>58</v>
      </c>
      <c r="H558" s="142" t="s">
        <v>261</v>
      </c>
      <c r="I558" s="7"/>
      <c r="J558" s="91"/>
      <c r="K558" s="91"/>
      <c r="L558" s="91"/>
    </row>
    <row r="559" spans="1:13" ht="17.399999999999999">
      <c r="A559" s="20" t="s">
        <v>0</v>
      </c>
      <c r="B559" s="21">
        <f t="shared" ref="B559:G559" si="42">B561+B562+B563+B564+B565+B566+B567+B568+B569+B570+B571</f>
        <v>79</v>
      </c>
      <c r="C559" s="21">
        <f t="shared" si="42"/>
        <v>77</v>
      </c>
      <c r="D559" s="21">
        <f t="shared" si="42"/>
        <v>76</v>
      </c>
      <c r="E559" s="21">
        <f t="shared" si="42"/>
        <v>70</v>
      </c>
      <c r="F559" s="21">
        <f t="shared" si="42"/>
        <v>74</v>
      </c>
      <c r="G559" s="21">
        <f t="shared" si="42"/>
        <v>65</v>
      </c>
      <c r="H559" s="21">
        <v>63</v>
      </c>
      <c r="I559" s="22"/>
      <c r="J559" s="91"/>
      <c r="K559" s="91"/>
      <c r="L559" s="91"/>
    </row>
    <row r="560" spans="1:13" ht="18">
      <c r="A560" s="3" t="s">
        <v>1</v>
      </c>
      <c r="B560" s="3"/>
      <c r="C560" s="3"/>
      <c r="D560" s="3"/>
      <c r="E560" s="3"/>
      <c r="F560" s="151"/>
      <c r="G560" s="151"/>
      <c r="H560" s="151"/>
      <c r="I560" s="90"/>
      <c r="J560" s="91"/>
      <c r="K560" s="91"/>
      <c r="L560" s="91"/>
    </row>
    <row r="561" spans="1:12" ht="18">
      <c r="A561" s="3" t="s">
        <v>2</v>
      </c>
      <c r="B561" s="144">
        <v>7</v>
      </c>
      <c r="C561" s="144">
        <v>8</v>
      </c>
      <c r="D561" s="144">
        <v>8</v>
      </c>
      <c r="E561" s="144">
        <v>6</v>
      </c>
      <c r="F561" s="19">
        <v>7</v>
      </c>
      <c r="G561" s="19">
        <v>7</v>
      </c>
      <c r="H561" s="19">
        <v>5</v>
      </c>
      <c r="I561" s="23"/>
      <c r="J561" s="91"/>
      <c r="K561" s="91"/>
      <c r="L561" s="91"/>
    </row>
    <row r="562" spans="1:12" ht="18">
      <c r="A562" s="3" t="s">
        <v>3</v>
      </c>
      <c r="B562" s="144">
        <v>8</v>
      </c>
      <c r="C562" s="144">
        <v>9</v>
      </c>
      <c r="D562" s="144">
        <v>9</v>
      </c>
      <c r="E562" s="144">
        <v>9</v>
      </c>
      <c r="F562" s="19">
        <v>10</v>
      </c>
      <c r="G562" s="19">
        <v>8</v>
      </c>
      <c r="H562" s="19">
        <v>9</v>
      </c>
      <c r="I562" s="23"/>
      <c r="J562" s="91"/>
      <c r="K562" s="91"/>
      <c r="L562" s="91"/>
    </row>
    <row r="563" spans="1:12" ht="18">
      <c r="A563" s="3" t="s">
        <v>4</v>
      </c>
      <c r="B563" s="144">
        <v>6</v>
      </c>
      <c r="C563" s="144">
        <v>5</v>
      </c>
      <c r="D563" s="144">
        <v>5</v>
      </c>
      <c r="E563" s="144">
        <v>4</v>
      </c>
      <c r="F563" s="19">
        <v>3</v>
      </c>
      <c r="G563" s="19">
        <v>2</v>
      </c>
      <c r="H563" s="19">
        <v>1</v>
      </c>
      <c r="I563" s="23"/>
      <c r="J563" s="91"/>
      <c r="K563" s="91"/>
      <c r="L563" s="91"/>
    </row>
    <row r="564" spans="1:12" ht="18">
      <c r="A564" s="3" t="s">
        <v>5</v>
      </c>
      <c r="B564" s="144">
        <v>4</v>
      </c>
      <c r="C564" s="144">
        <v>2</v>
      </c>
      <c r="D564" s="144">
        <v>3</v>
      </c>
      <c r="E564" s="144">
        <v>3</v>
      </c>
      <c r="F564" s="19">
        <v>3</v>
      </c>
      <c r="G564" s="19">
        <v>2</v>
      </c>
      <c r="H564" s="19">
        <v>3</v>
      </c>
      <c r="I564" s="23"/>
      <c r="J564" s="91"/>
      <c r="K564" s="91"/>
      <c r="L564" s="91"/>
    </row>
    <row r="565" spans="1:12" ht="18">
      <c r="A565" s="3" t="s">
        <v>6</v>
      </c>
      <c r="B565" s="144">
        <v>5</v>
      </c>
      <c r="C565" s="144">
        <v>5</v>
      </c>
      <c r="D565" s="144">
        <v>5</v>
      </c>
      <c r="E565" s="144">
        <v>5</v>
      </c>
      <c r="F565" s="19">
        <v>5</v>
      </c>
      <c r="G565" s="19">
        <v>5</v>
      </c>
      <c r="H565" s="19">
        <v>5</v>
      </c>
      <c r="I565" s="23"/>
      <c r="J565" s="91"/>
      <c r="K565" s="91"/>
      <c r="L565" s="91"/>
    </row>
    <row r="566" spans="1:12" ht="18">
      <c r="A566" s="3" t="s">
        <v>7</v>
      </c>
      <c r="B566" s="144">
        <v>5</v>
      </c>
      <c r="C566" s="144">
        <v>4</v>
      </c>
      <c r="D566" s="144">
        <v>3</v>
      </c>
      <c r="E566" s="144">
        <v>2</v>
      </c>
      <c r="F566" s="19">
        <v>6</v>
      </c>
      <c r="G566" s="19">
        <v>3</v>
      </c>
      <c r="H566" s="19">
        <v>4</v>
      </c>
      <c r="I566" s="23"/>
      <c r="J566" s="91"/>
      <c r="K566" s="91"/>
      <c r="L566" s="91"/>
    </row>
    <row r="567" spans="1:12" ht="18">
      <c r="A567" s="3" t="s">
        <v>8</v>
      </c>
      <c r="B567" s="144">
        <v>12</v>
      </c>
      <c r="C567" s="144">
        <v>13</v>
      </c>
      <c r="D567" s="144">
        <v>12</v>
      </c>
      <c r="E567" s="144">
        <v>11</v>
      </c>
      <c r="F567" s="19">
        <v>10</v>
      </c>
      <c r="G567" s="19">
        <v>8</v>
      </c>
      <c r="H567" s="19">
        <v>9</v>
      </c>
      <c r="I567" s="23"/>
      <c r="J567" s="91"/>
      <c r="K567" s="91"/>
      <c r="L567" s="91"/>
    </row>
    <row r="568" spans="1:12" ht="18">
      <c r="A568" s="3" t="s">
        <v>9</v>
      </c>
      <c r="B568" s="144">
        <v>9</v>
      </c>
      <c r="C568" s="144">
        <v>9</v>
      </c>
      <c r="D568" s="144">
        <v>8</v>
      </c>
      <c r="E568" s="144">
        <v>9</v>
      </c>
      <c r="F568" s="19">
        <v>7</v>
      </c>
      <c r="G568" s="19">
        <v>7</v>
      </c>
      <c r="H568" s="19">
        <v>6</v>
      </c>
      <c r="I568" s="23"/>
      <c r="J568" s="91"/>
      <c r="K568" s="91"/>
      <c r="L568" s="91"/>
    </row>
    <row r="569" spans="1:12" ht="18">
      <c r="A569" s="3" t="s">
        <v>10</v>
      </c>
      <c r="B569" s="144">
        <v>3</v>
      </c>
      <c r="C569" s="144">
        <v>5</v>
      </c>
      <c r="D569" s="144">
        <v>6</v>
      </c>
      <c r="E569" s="144">
        <v>4</v>
      </c>
      <c r="F569" s="19">
        <v>6</v>
      </c>
      <c r="G569" s="19">
        <v>5</v>
      </c>
      <c r="H569" s="19">
        <v>5</v>
      </c>
      <c r="I569" s="23"/>
      <c r="J569" s="91"/>
      <c r="K569" s="91"/>
      <c r="L569" s="91"/>
    </row>
    <row r="570" spans="1:12" ht="18">
      <c r="A570" s="3" t="s">
        <v>11</v>
      </c>
      <c r="B570" s="144">
        <v>8</v>
      </c>
      <c r="C570" s="144">
        <v>7</v>
      </c>
      <c r="D570" s="144">
        <v>6</v>
      </c>
      <c r="E570" s="144">
        <v>6</v>
      </c>
      <c r="F570" s="19">
        <v>6</v>
      </c>
      <c r="G570" s="19">
        <v>7</v>
      </c>
      <c r="H570" s="19">
        <v>8</v>
      </c>
      <c r="I570" s="23"/>
      <c r="J570" s="91"/>
      <c r="K570" s="91"/>
      <c r="L570" s="91"/>
    </row>
    <row r="571" spans="1:12" ht="18">
      <c r="A571" s="3" t="s">
        <v>12</v>
      </c>
      <c r="B571" s="144">
        <v>12</v>
      </c>
      <c r="C571" s="144">
        <v>10</v>
      </c>
      <c r="D571" s="144">
        <v>11</v>
      </c>
      <c r="E571" s="144">
        <v>11</v>
      </c>
      <c r="F571" s="19">
        <v>11</v>
      </c>
      <c r="G571" s="19">
        <v>11</v>
      </c>
      <c r="H571" s="19">
        <v>8</v>
      </c>
      <c r="I571" s="23"/>
      <c r="J571" s="91"/>
      <c r="K571" s="91"/>
      <c r="L571" s="91"/>
    </row>
    <row r="572" spans="1:12" ht="18">
      <c r="A572" s="3" t="s">
        <v>1</v>
      </c>
      <c r="B572" s="144"/>
      <c r="C572" s="144"/>
      <c r="D572" s="144"/>
      <c r="E572" s="144"/>
      <c r="F572" s="19"/>
      <c r="G572" s="19"/>
      <c r="H572" s="19"/>
      <c r="I572" s="23"/>
      <c r="J572" s="91"/>
      <c r="K572" s="91"/>
      <c r="L572" s="91"/>
    </row>
    <row r="573" spans="1:12" ht="18">
      <c r="A573" s="3" t="s">
        <v>29</v>
      </c>
      <c r="B573" s="144">
        <v>12</v>
      </c>
      <c r="C573" s="144">
        <v>10</v>
      </c>
      <c r="D573" s="144">
        <v>11</v>
      </c>
      <c r="E573" s="144">
        <v>11</v>
      </c>
      <c r="F573" s="19">
        <v>11</v>
      </c>
      <c r="G573" s="19">
        <v>11</v>
      </c>
      <c r="H573" s="19">
        <v>8</v>
      </c>
      <c r="I573" s="23"/>
      <c r="J573" s="91"/>
      <c r="K573" s="91"/>
      <c r="L573" s="91"/>
    </row>
    <row r="574" spans="1:12">
      <c r="A574" s="91"/>
      <c r="B574" s="91"/>
      <c r="C574" s="91"/>
      <c r="D574" s="91"/>
      <c r="E574" s="91"/>
      <c r="F574" s="91"/>
      <c r="G574" s="91"/>
      <c r="H574" s="90"/>
      <c r="I574" s="90"/>
      <c r="J574" s="91"/>
      <c r="K574" s="91"/>
      <c r="L574" s="91"/>
    </row>
    <row r="575" spans="1:12" ht="36.6" customHeight="1">
      <c r="A575" s="193" t="s">
        <v>69</v>
      </c>
      <c r="B575" s="193"/>
      <c r="C575" s="193"/>
      <c r="D575" s="193"/>
      <c r="E575" s="193"/>
      <c r="F575" s="193"/>
      <c r="G575" s="193"/>
      <c r="H575" s="90"/>
      <c r="I575" s="90"/>
      <c r="J575" s="91"/>
      <c r="K575" s="91"/>
      <c r="L575" s="91"/>
    </row>
    <row r="576" spans="1:12" ht="18">
      <c r="A576" s="12"/>
      <c r="B576" s="200" t="s">
        <v>61</v>
      </c>
      <c r="C576" s="200"/>
      <c r="D576" s="200"/>
      <c r="E576" s="200"/>
      <c r="F576" s="91"/>
      <c r="G576" s="91"/>
      <c r="H576" s="90"/>
      <c r="I576" s="90"/>
      <c r="J576" s="91"/>
      <c r="K576" s="91"/>
      <c r="L576" s="91"/>
    </row>
    <row r="577" spans="1:12" ht="18">
      <c r="A577" s="5"/>
      <c r="B577" s="143"/>
      <c r="C577" s="143"/>
      <c r="D577" s="143"/>
      <c r="E577" s="143"/>
      <c r="F577" s="91"/>
      <c r="G577" s="91"/>
      <c r="H577" s="90"/>
      <c r="I577" s="90"/>
      <c r="J577" s="91"/>
      <c r="K577" s="91"/>
      <c r="L577" s="91"/>
    </row>
    <row r="578" spans="1:12" ht="18">
      <c r="A578" s="4"/>
      <c r="B578" s="142" t="s">
        <v>53</v>
      </c>
      <c r="C578" s="142" t="s">
        <v>54</v>
      </c>
      <c r="D578" s="142" t="s">
        <v>55</v>
      </c>
      <c r="E578" s="142" t="s">
        <v>56</v>
      </c>
      <c r="F578" s="142" t="s">
        <v>57</v>
      </c>
      <c r="G578" s="142" t="s">
        <v>58</v>
      </c>
      <c r="H578" s="142" t="s">
        <v>261</v>
      </c>
      <c r="I578" s="90"/>
      <c r="J578" s="91"/>
      <c r="K578" s="91"/>
      <c r="L578" s="91"/>
    </row>
    <row r="579" spans="1:12" ht="17.399999999999999">
      <c r="A579" s="20" t="s">
        <v>0</v>
      </c>
      <c r="B579" s="21">
        <f t="shared" ref="B579:H579" si="43">B581+B582+B583+B584+B585+B586+B587+B588+B589+B590+B591</f>
        <v>7452</v>
      </c>
      <c r="C579" s="21">
        <f t="shared" si="43"/>
        <v>7608</v>
      </c>
      <c r="D579" s="21">
        <f t="shared" si="43"/>
        <v>7860</v>
      </c>
      <c r="E579" s="21">
        <f t="shared" si="43"/>
        <v>7786</v>
      </c>
      <c r="F579" s="21">
        <f t="shared" si="43"/>
        <v>9143</v>
      </c>
      <c r="G579" s="21">
        <f t="shared" si="43"/>
        <v>9050</v>
      </c>
      <c r="H579" s="21">
        <f t="shared" si="43"/>
        <v>8936</v>
      </c>
      <c r="I579" s="90"/>
      <c r="J579" s="91"/>
      <c r="K579" s="91"/>
      <c r="L579" s="91"/>
    </row>
    <row r="580" spans="1:12" ht="18">
      <c r="A580" s="3" t="s">
        <v>1</v>
      </c>
      <c r="B580" s="3"/>
      <c r="C580" s="3"/>
      <c r="D580" s="3"/>
      <c r="E580" s="3"/>
      <c r="F580" s="151"/>
      <c r="G580" s="151"/>
      <c r="H580" s="151"/>
      <c r="I580" s="90"/>
      <c r="J580" s="91"/>
      <c r="K580" s="91"/>
      <c r="L580" s="91"/>
    </row>
    <row r="581" spans="1:12" ht="18">
      <c r="A581" s="3" t="s">
        <v>2</v>
      </c>
      <c r="B581" s="144">
        <v>908</v>
      </c>
      <c r="C581" s="144">
        <v>972</v>
      </c>
      <c r="D581" s="144">
        <v>1037</v>
      </c>
      <c r="E581" s="144">
        <v>913</v>
      </c>
      <c r="F581" s="19">
        <v>1137</v>
      </c>
      <c r="G581" s="19">
        <v>1059</v>
      </c>
      <c r="H581" s="19">
        <v>1125</v>
      </c>
      <c r="I581" s="90"/>
      <c r="J581" s="91"/>
      <c r="K581" s="91"/>
      <c r="L581" s="91"/>
    </row>
    <row r="582" spans="1:12" ht="18">
      <c r="A582" s="3" t="s">
        <v>3</v>
      </c>
      <c r="B582" s="144">
        <v>830</v>
      </c>
      <c r="C582" s="144">
        <v>892</v>
      </c>
      <c r="D582" s="144">
        <v>975</v>
      </c>
      <c r="E582" s="144">
        <v>1076</v>
      </c>
      <c r="F582" s="19">
        <v>1289</v>
      </c>
      <c r="G582" s="19">
        <v>1201</v>
      </c>
      <c r="H582" s="19">
        <v>1364</v>
      </c>
      <c r="I582" s="90"/>
      <c r="J582" s="91"/>
      <c r="K582" s="91"/>
      <c r="L582" s="91"/>
    </row>
    <row r="583" spans="1:12" ht="18">
      <c r="A583" s="3" t="s">
        <v>4</v>
      </c>
      <c r="B583" s="144">
        <v>555</v>
      </c>
      <c r="C583" s="144">
        <v>662</v>
      </c>
      <c r="D583" s="144">
        <v>717</v>
      </c>
      <c r="E583" s="144">
        <v>611</v>
      </c>
      <c r="F583" s="19">
        <v>592</v>
      </c>
      <c r="G583" s="19">
        <v>486</v>
      </c>
      <c r="H583" s="19">
        <v>552</v>
      </c>
      <c r="I583" s="90"/>
      <c r="J583" s="91"/>
      <c r="K583" s="91"/>
      <c r="L583" s="91"/>
    </row>
    <row r="584" spans="1:12" ht="18">
      <c r="A584" s="3" t="s">
        <v>5</v>
      </c>
      <c r="B584" s="144">
        <v>587</v>
      </c>
      <c r="C584" s="144">
        <v>450</v>
      </c>
      <c r="D584" s="144">
        <v>545</v>
      </c>
      <c r="E584" s="144">
        <v>380</v>
      </c>
      <c r="F584" s="19">
        <v>569</v>
      </c>
      <c r="G584" s="19">
        <v>591</v>
      </c>
      <c r="H584" s="19">
        <v>600</v>
      </c>
      <c r="I584" s="90"/>
      <c r="J584" s="91"/>
      <c r="K584" s="91"/>
      <c r="L584" s="91"/>
    </row>
    <row r="585" spans="1:12" ht="18">
      <c r="A585" s="3" t="s">
        <v>6</v>
      </c>
      <c r="B585" s="144">
        <v>334</v>
      </c>
      <c r="C585" s="144">
        <v>342</v>
      </c>
      <c r="D585" s="144">
        <v>333</v>
      </c>
      <c r="E585" s="144">
        <v>334</v>
      </c>
      <c r="F585" s="19">
        <v>377</v>
      </c>
      <c r="G585" s="19">
        <v>349</v>
      </c>
      <c r="H585" s="19">
        <v>355</v>
      </c>
      <c r="I585" s="91"/>
      <c r="J585" s="91"/>
      <c r="K585" s="91"/>
      <c r="L585" s="91"/>
    </row>
    <row r="586" spans="1:12" ht="18">
      <c r="A586" s="3" t="s">
        <v>7</v>
      </c>
      <c r="B586" s="144">
        <v>95</v>
      </c>
      <c r="C586" s="144">
        <v>220</v>
      </c>
      <c r="D586" s="144">
        <v>47</v>
      </c>
      <c r="E586" s="144">
        <v>42</v>
      </c>
      <c r="F586" s="19">
        <v>174</v>
      </c>
      <c r="G586" s="19">
        <v>60</v>
      </c>
      <c r="H586" s="19">
        <v>481</v>
      </c>
      <c r="I586" s="91"/>
      <c r="J586" s="91"/>
      <c r="K586" s="91"/>
      <c r="L586" s="91"/>
    </row>
    <row r="587" spans="1:12" ht="18">
      <c r="A587" s="3" t="s">
        <v>8</v>
      </c>
      <c r="B587" s="144">
        <v>632</v>
      </c>
      <c r="C587" s="144">
        <v>603</v>
      </c>
      <c r="D587" s="144">
        <v>600</v>
      </c>
      <c r="E587" s="144">
        <v>558</v>
      </c>
      <c r="F587" s="19">
        <v>607</v>
      </c>
      <c r="G587" s="19">
        <v>574</v>
      </c>
      <c r="H587" s="19">
        <v>668</v>
      </c>
      <c r="I587" s="91"/>
      <c r="J587" s="91"/>
      <c r="K587" s="91"/>
      <c r="L587" s="91"/>
    </row>
    <row r="588" spans="1:12" ht="18">
      <c r="A588" s="3" t="s">
        <v>9</v>
      </c>
      <c r="B588" s="144">
        <v>284</v>
      </c>
      <c r="C588" s="144">
        <v>300</v>
      </c>
      <c r="D588" s="144">
        <v>284</v>
      </c>
      <c r="E588" s="144">
        <v>304</v>
      </c>
      <c r="F588" s="19">
        <v>274</v>
      </c>
      <c r="G588" s="19">
        <v>301</v>
      </c>
      <c r="H588" s="19">
        <v>365</v>
      </c>
      <c r="I588" s="91"/>
      <c r="J588" s="91"/>
      <c r="K588" s="91"/>
      <c r="L588" s="91"/>
    </row>
    <row r="589" spans="1:12" ht="18">
      <c r="A589" s="3" t="s">
        <v>10</v>
      </c>
      <c r="B589" s="144">
        <v>130</v>
      </c>
      <c r="C589" s="144">
        <v>167</v>
      </c>
      <c r="D589" s="144">
        <v>196</v>
      </c>
      <c r="E589" s="144">
        <v>150</v>
      </c>
      <c r="F589" s="19">
        <v>207</v>
      </c>
      <c r="G589" s="19">
        <v>223</v>
      </c>
      <c r="H589" s="19">
        <v>228</v>
      </c>
      <c r="I589" s="91"/>
      <c r="J589" s="91"/>
      <c r="K589" s="91"/>
      <c r="L589" s="91"/>
    </row>
    <row r="590" spans="1:12" ht="18">
      <c r="A590" s="3" t="s">
        <v>11</v>
      </c>
      <c r="B590" s="144">
        <v>297</v>
      </c>
      <c r="C590" s="144">
        <v>255</v>
      </c>
      <c r="D590" s="144">
        <v>280</v>
      </c>
      <c r="E590" s="144">
        <v>301</v>
      </c>
      <c r="F590" s="19">
        <v>312</v>
      </c>
      <c r="G590" s="19">
        <v>355</v>
      </c>
      <c r="H590" s="19">
        <v>347</v>
      </c>
      <c r="I590" s="91"/>
      <c r="J590" s="91"/>
      <c r="K590" s="91"/>
      <c r="L590" s="91"/>
    </row>
    <row r="591" spans="1:12" ht="18">
      <c r="A591" s="3" t="s">
        <v>12</v>
      </c>
      <c r="B591" s="144">
        <v>2800</v>
      </c>
      <c r="C591" s="144">
        <v>2745</v>
      </c>
      <c r="D591" s="144">
        <v>2846</v>
      </c>
      <c r="E591" s="144">
        <v>3117</v>
      </c>
      <c r="F591" s="19">
        <v>3605</v>
      </c>
      <c r="G591" s="19">
        <v>3851</v>
      </c>
      <c r="H591" s="19">
        <v>2851</v>
      </c>
      <c r="J591" s="91"/>
      <c r="K591" s="91"/>
      <c r="L591" s="91"/>
    </row>
    <row r="592" spans="1:12" ht="18">
      <c r="A592" s="3" t="s">
        <v>1</v>
      </c>
      <c r="B592" s="144"/>
      <c r="C592" s="144"/>
      <c r="D592" s="144"/>
      <c r="E592" s="144"/>
      <c r="F592" s="19"/>
      <c r="G592" s="19"/>
      <c r="H592" s="151"/>
      <c r="I592" s="91"/>
      <c r="J592" s="91"/>
      <c r="K592" s="91"/>
      <c r="L592" s="91"/>
    </row>
    <row r="593" spans="1:12" ht="18">
      <c r="A593" s="3" t="s">
        <v>29</v>
      </c>
      <c r="B593" s="144">
        <v>2800</v>
      </c>
      <c r="C593" s="144">
        <v>2745</v>
      </c>
      <c r="D593" s="144">
        <v>2846</v>
      </c>
      <c r="E593" s="144">
        <v>3117</v>
      </c>
      <c r="F593" s="19">
        <v>3605</v>
      </c>
      <c r="G593" s="19">
        <v>3851</v>
      </c>
      <c r="H593" s="19">
        <v>2851</v>
      </c>
      <c r="I593" s="91"/>
      <c r="J593" s="91"/>
      <c r="K593" s="91"/>
      <c r="L593" s="91"/>
    </row>
    <row r="594" spans="1:12" ht="18">
      <c r="A594" s="8"/>
      <c r="B594" s="173"/>
      <c r="C594" s="173"/>
      <c r="D594" s="173"/>
      <c r="E594" s="173"/>
      <c r="F594" s="23"/>
      <c r="G594" s="23"/>
      <c r="H594" s="23"/>
      <c r="I594" s="91"/>
      <c r="J594" s="91"/>
      <c r="K594" s="91"/>
      <c r="L594" s="91"/>
    </row>
    <row r="595" spans="1:12" ht="17.399999999999999">
      <c r="A595" s="262" t="s">
        <v>302</v>
      </c>
      <c r="B595" s="262"/>
      <c r="C595" s="262"/>
      <c r="D595" s="262"/>
      <c r="E595" s="262"/>
      <c r="F595" s="262"/>
      <c r="G595" s="262"/>
      <c r="H595" s="262"/>
      <c r="I595" s="91"/>
      <c r="J595" s="91"/>
      <c r="K595" s="91"/>
      <c r="L595" s="91"/>
    </row>
    <row r="596" spans="1:12" ht="18">
      <c r="A596" s="8"/>
      <c r="B596" s="173"/>
      <c r="C596" s="173"/>
      <c r="D596" s="173"/>
      <c r="E596" s="173"/>
      <c r="F596" s="23"/>
      <c r="G596" s="23"/>
      <c r="H596" s="23"/>
      <c r="I596" s="91"/>
      <c r="J596" s="91"/>
      <c r="K596" s="91"/>
      <c r="L596" s="91"/>
    </row>
    <row r="597" spans="1:12" ht="18">
      <c r="A597" s="4"/>
      <c r="B597" s="172" t="s">
        <v>58</v>
      </c>
      <c r="C597" s="172" t="s">
        <v>261</v>
      </c>
      <c r="D597" s="173"/>
      <c r="E597" s="173"/>
      <c r="F597" s="23"/>
      <c r="G597" s="23"/>
      <c r="H597" s="23"/>
      <c r="I597" s="91"/>
      <c r="J597" s="91"/>
      <c r="K597" s="91"/>
      <c r="L597" s="91"/>
    </row>
    <row r="598" spans="1:12" ht="18">
      <c r="A598" s="20" t="s">
        <v>0</v>
      </c>
      <c r="B598" s="21">
        <f t="shared" ref="B598:C598" si="44">B600+B601+B602+B603+B604+B605+B606+B607+B608+B609+B610</f>
        <v>25146</v>
      </c>
      <c r="C598" s="21">
        <f t="shared" si="44"/>
        <v>26532</v>
      </c>
      <c r="D598" s="173"/>
      <c r="E598" s="173"/>
      <c r="F598" s="23"/>
      <c r="G598" s="23"/>
      <c r="H598" s="23"/>
      <c r="I598" s="91"/>
      <c r="J598" s="91"/>
      <c r="K598" s="91"/>
      <c r="L598" s="91"/>
    </row>
    <row r="599" spans="1:12" ht="18">
      <c r="A599" s="3" t="s">
        <v>1</v>
      </c>
      <c r="B599" s="3"/>
      <c r="C599" s="3"/>
      <c r="D599" s="173"/>
      <c r="E599" s="173"/>
      <c r="F599" s="23"/>
      <c r="G599" s="23"/>
      <c r="H599" s="23"/>
      <c r="I599" s="91"/>
      <c r="J599" s="91"/>
      <c r="K599" s="91"/>
      <c r="L599" s="91"/>
    </row>
    <row r="600" spans="1:12" ht="18">
      <c r="A600" s="3" t="s">
        <v>2</v>
      </c>
      <c r="B600" s="171">
        <v>2583</v>
      </c>
      <c r="C600" s="171">
        <v>2686</v>
      </c>
      <c r="D600" s="173"/>
      <c r="E600" s="173"/>
      <c r="F600" s="23"/>
      <c r="G600" s="23"/>
      <c r="H600" s="23"/>
      <c r="I600" s="91"/>
      <c r="J600" s="91"/>
      <c r="K600" s="91"/>
      <c r="L600" s="91"/>
    </row>
    <row r="601" spans="1:12" ht="18">
      <c r="A601" s="3" t="s">
        <v>3</v>
      </c>
      <c r="B601" s="171">
        <v>2404</v>
      </c>
      <c r="C601" s="171">
        <v>2408</v>
      </c>
      <c r="D601" s="173"/>
      <c r="E601" s="173"/>
      <c r="F601" s="23"/>
      <c r="G601" s="23"/>
      <c r="H601" s="23"/>
      <c r="I601" s="91"/>
      <c r="J601" s="91"/>
      <c r="K601" s="91"/>
      <c r="L601" s="91"/>
    </row>
    <row r="602" spans="1:12" ht="18">
      <c r="A602" s="3" t="s">
        <v>4</v>
      </c>
      <c r="B602" s="171">
        <v>1847</v>
      </c>
      <c r="C602" s="171">
        <v>1765</v>
      </c>
      <c r="D602" s="173"/>
      <c r="E602" s="173"/>
      <c r="F602" s="23"/>
      <c r="G602" s="23"/>
      <c r="H602" s="23"/>
      <c r="I602" s="91"/>
      <c r="J602" s="91"/>
      <c r="K602" s="91"/>
      <c r="L602" s="91"/>
    </row>
    <row r="603" spans="1:12" ht="18">
      <c r="A603" s="3" t="s">
        <v>5</v>
      </c>
      <c r="B603" s="171">
        <v>1518</v>
      </c>
      <c r="C603" s="171">
        <v>1576</v>
      </c>
      <c r="D603" s="173"/>
      <c r="E603" s="173"/>
      <c r="F603" s="23"/>
      <c r="G603" s="23"/>
      <c r="H603" s="23"/>
      <c r="I603" s="91"/>
      <c r="J603" s="91"/>
      <c r="K603" s="91"/>
      <c r="L603" s="91"/>
    </row>
    <row r="604" spans="1:12" ht="18">
      <c r="A604" s="3" t="s">
        <v>6</v>
      </c>
      <c r="B604" s="171">
        <v>1611</v>
      </c>
      <c r="C604" s="171">
        <v>1644</v>
      </c>
      <c r="D604" s="173"/>
      <c r="E604" s="173"/>
      <c r="F604" s="23"/>
      <c r="G604" s="23"/>
      <c r="H604" s="23"/>
      <c r="I604" s="91"/>
      <c r="J604" s="91"/>
      <c r="K604" s="91"/>
      <c r="L604" s="91"/>
    </row>
    <row r="605" spans="1:12" ht="18">
      <c r="A605" s="3" t="s">
        <v>7</v>
      </c>
      <c r="B605" s="171">
        <v>2578</v>
      </c>
      <c r="C605" s="171">
        <v>2243</v>
      </c>
      <c r="D605" s="173"/>
      <c r="E605" s="173"/>
      <c r="F605" s="23"/>
      <c r="G605" s="23"/>
      <c r="H605" s="23"/>
      <c r="I605" s="91"/>
      <c r="J605" s="91"/>
      <c r="K605" s="91"/>
      <c r="L605" s="91"/>
    </row>
    <row r="606" spans="1:12" ht="18">
      <c r="A606" s="3" t="s">
        <v>8</v>
      </c>
      <c r="B606" s="171">
        <v>2236</v>
      </c>
      <c r="C606" s="171">
        <v>2160</v>
      </c>
      <c r="D606" s="173"/>
      <c r="E606" s="173"/>
      <c r="F606" s="23"/>
      <c r="G606" s="23"/>
      <c r="H606" s="23"/>
      <c r="I606" s="91"/>
      <c r="J606" s="91"/>
      <c r="K606" s="91"/>
      <c r="L606" s="91"/>
    </row>
    <row r="607" spans="1:12" ht="18">
      <c r="A607" s="3" t="s">
        <v>9</v>
      </c>
      <c r="B607" s="171">
        <v>1180</v>
      </c>
      <c r="C607" s="171">
        <v>1210</v>
      </c>
      <c r="D607" s="173"/>
      <c r="E607" s="173"/>
      <c r="F607" s="23"/>
      <c r="G607" s="23"/>
      <c r="H607" s="23"/>
      <c r="I607" s="91"/>
      <c r="J607" s="91"/>
      <c r="K607" s="91"/>
      <c r="L607" s="91"/>
    </row>
    <row r="608" spans="1:12" ht="18">
      <c r="A608" s="3" t="s">
        <v>10</v>
      </c>
      <c r="B608" s="171">
        <v>1076</v>
      </c>
      <c r="C608" s="171">
        <v>1127</v>
      </c>
      <c r="D608" s="173"/>
      <c r="E608" s="173"/>
      <c r="F608" s="23"/>
      <c r="G608" s="23"/>
      <c r="H608" s="23"/>
      <c r="I608" s="91"/>
      <c r="J608" s="91"/>
      <c r="K608" s="91"/>
      <c r="L608" s="91"/>
    </row>
    <row r="609" spans="1:12" ht="18">
      <c r="A609" s="3" t="s">
        <v>11</v>
      </c>
      <c r="B609" s="171">
        <v>1966</v>
      </c>
      <c r="C609" s="171">
        <v>2001</v>
      </c>
      <c r="D609" s="173"/>
      <c r="E609" s="173"/>
      <c r="F609" s="23"/>
      <c r="G609" s="23"/>
      <c r="H609" s="23"/>
      <c r="I609" s="91"/>
      <c r="J609" s="91"/>
      <c r="K609" s="91"/>
      <c r="L609" s="91"/>
    </row>
    <row r="610" spans="1:12" ht="18">
      <c r="A610" s="3" t="s">
        <v>12</v>
      </c>
      <c r="B610" s="171">
        <v>6147</v>
      </c>
      <c r="C610" s="171">
        <v>7712</v>
      </c>
      <c r="D610" s="173"/>
      <c r="E610" s="173"/>
      <c r="F610" s="23"/>
      <c r="G610" s="23"/>
      <c r="H610" s="23"/>
      <c r="I610" s="91"/>
      <c r="J610" s="91"/>
      <c r="K610" s="91"/>
      <c r="L610" s="91"/>
    </row>
    <row r="611" spans="1:12" ht="18">
      <c r="A611" s="3" t="s">
        <v>1</v>
      </c>
      <c r="B611" s="171"/>
      <c r="C611" s="171"/>
      <c r="D611" s="173"/>
      <c r="E611" s="173"/>
      <c r="F611" s="23"/>
      <c r="G611" s="23"/>
      <c r="H611" s="23"/>
      <c r="I611" s="91"/>
      <c r="J611" s="91"/>
      <c r="K611" s="91"/>
      <c r="L611" s="91"/>
    </row>
    <row r="612" spans="1:12" ht="18">
      <c r="A612" s="3" t="s">
        <v>29</v>
      </c>
      <c r="B612" s="171">
        <v>5112</v>
      </c>
      <c r="C612" s="171">
        <v>6610</v>
      </c>
      <c r="D612" s="173"/>
      <c r="E612" s="173"/>
      <c r="F612" s="23"/>
      <c r="G612" s="23"/>
      <c r="H612" s="23"/>
      <c r="I612" s="91"/>
      <c r="J612" s="91"/>
      <c r="K612" s="91"/>
      <c r="L612" s="91"/>
    </row>
    <row r="613" spans="1:12" ht="18">
      <c r="A613" s="8"/>
      <c r="B613" s="173"/>
      <c r="C613" s="173"/>
      <c r="D613" s="173"/>
      <c r="E613" s="173"/>
      <c r="F613" s="23"/>
      <c r="G613" s="23"/>
      <c r="H613" s="23"/>
      <c r="I613" s="91"/>
      <c r="J613" s="91"/>
      <c r="K613" s="91"/>
      <c r="L613" s="91"/>
    </row>
    <row r="614" spans="1:12" ht="17.399999999999999">
      <c r="A614" s="263" t="s">
        <v>303</v>
      </c>
      <c r="B614" s="263"/>
      <c r="C614" s="263"/>
      <c r="D614" s="263"/>
      <c r="E614" s="263"/>
      <c r="F614" s="263"/>
      <c r="G614" s="263"/>
      <c r="H614" s="263"/>
      <c r="I614" s="91"/>
      <c r="J614" s="91"/>
      <c r="K614" s="91"/>
      <c r="L614" s="91"/>
    </row>
    <row r="615" spans="1:12" ht="18">
      <c r="A615" s="8"/>
      <c r="B615" s="173"/>
      <c r="C615" s="173"/>
      <c r="D615" s="173"/>
      <c r="E615" s="173"/>
      <c r="F615" s="23"/>
      <c r="G615" s="23"/>
      <c r="H615" s="23"/>
      <c r="I615" s="91"/>
      <c r="J615" s="91"/>
      <c r="K615" s="91"/>
      <c r="L615" s="91"/>
    </row>
    <row r="616" spans="1:12" ht="18">
      <c r="A616" s="4"/>
      <c r="B616" s="172" t="s">
        <v>58</v>
      </c>
      <c r="C616" s="172" t="s">
        <v>261</v>
      </c>
      <c r="D616" s="173"/>
      <c r="E616" s="173"/>
      <c r="F616" s="23"/>
      <c r="G616" s="23"/>
      <c r="H616" s="23"/>
      <c r="I616" s="91"/>
      <c r="J616" s="91"/>
      <c r="K616" s="91"/>
      <c r="L616" s="91"/>
    </row>
    <row r="617" spans="1:12" ht="18">
      <c r="A617" s="20" t="s">
        <v>0</v>
      </c>
      <c r="B617" s="21">
        <f t="shared" ref="B617:C617" si="45">B619+B620+B621+B622+B623+B624+B625+B626+B627+B628+B629</f>
        <v>111</v>
      </c>
      <c r="C617" s="21">
        <f t="shared" si="45"/>
        <v>113</v>
      </c>
      <c r="D617" s="173"/>
      <c r="E617" s="173"/>
      <c r="F617" s="23"/>
      <c r="G617" s="23"/>
      <c r="H617" s="23"/>
      <c r="I617" s="91"/>
      <c r="J617" s="91"/>
      <c r="K617" s="91"/>
      <c r="L617" s="91"/>
    </row>
    <row r="618" spans="1:12" ht="18">
      <c r="A618" s="3" t="s">
        <v>1</v>
      </c>
      <c r="B618" s="3"/>
      <c r="C618" s="3"/>
      <c r="D618" s="173"/>
      <c r="E618" s="173"/>
      <c r="F618" s="23"/>
      <c r="G618" s="23"/>
      <c r="H618" s="23"/>
      <c r="I618" s="91"/>
      <c r="J618" s="91"/>
      <c r="K618" s="91"/>
      <c r="L618" s="91"/>
    </row>
    <row r="619" spans="1:12" ht="18">
      <c r="A619" s="3" t="s">
        <v>2</v>
      </c>
      <c r="B619" s="171">
        <v>6</v>
      </c>
      <c r="C619" s="171">
        <v>8</v>
      </c>
      <c r="D619" s="173"/>
      <c r="E619" s="173"/>
      <c r="F619" s="23"/>
      <c r="G619" s="23"/>
      <c r="H619" s="23"/>
      <c r="I619" s="91"/>
      <c r="J619" s="91"/>
      <c r="K619" s="91"/>
      <c r="L619" s="91"/>
    </row>
    <row r="620" spans="1:12" ht="18">
      <c r="A620" s="3" t="s">
        <v>3</v>
      </c>
      <c r="B620" s="171">
        <v>8</v>
      </c>
      <c r="C620" s="171">
        <v>7</v>
      </c>
      <c r="D620" s="173"/>
      <c r="E620" s="173"/>
      <c r="F620" s="23"/>
      <c r="G620" s="23"/>
      <c r="H620" s="23"/>
      <c r="I620" s="91"/>
      <c r="J620" s="91"/>
      <c r="K620" s="91"/>
      <c r="L620" s="91"/>
    </row>
    <row r="621" spans="1:12" ht="18">
      <c r="A621" s="3" t="s">
        <v>4</v>
      </c>
      <c r="B621" s="171">
        <v>21</v>
      </c>
      <c r="C621" s="171">
        <v>22</v>
      </c>
      <c r="D621" s="173"/>
      <c r="E621" s="173"/>
      <c r="F621" s="23"/>
      <c r="G621" s="23"/>
      <c r="H621" s="23"/>
      <c r="I621" s="91"/>
      <c r="J621" s="91"/>
      <c r="K621" s="91"/>
      <c r="L621" s="91"/>
    </row>
    <row r="622" spans="1:12" ht="18">
      <c r="A622" s="3" t="s">
        <v>5</v>
      </c>
      <c r="B622" s="171">
        <v>11</v>
      </c>
      <c r="C622" s="171">
        <v>10</v>
      </c>
      <c r="D622" s="173"/>
      <c r="E622" s="173"/>
      <c r="F622" s="23"/>
      <c r="G622" s="23"/>
      <c r="H622" s="23"/>
      <c r="I622" s="91"/>
      <c r="J622" s="91"/>
      <c r="K622" s="91"/>
      <c r="L622" s="91"/>
    </row>
    <row r="623" spans="1:12" ht="18">
      <c r="A623" s="3" t="s">
        <v>6</v>
      </c>
      <c r="B623" s="171">
        <v>7</v>
      </c>
      <c r="C623" s="171">
        <v>7</v>
      </c>
      <c r="D623" s="173"/>
      <c r="E623" s="173"/>
      <c r="F623" s="23"/>
      <c r="G623" s="23"/>
      <c r="H623" s="23"/>
      <c r="I623" s="91"/>
      <c r="J623" s="91"/>
      <c r="K623" s="91"/>
      <c r="L623" s="91"/>
    </row>
    <row r="624" spans="1:12" ht="18">
      <c r="A624" s="3" t="s">
        <v>7</v>
      </c>
      <c r="B624" s="171">
        <v>19</v>
      </c>
      <c r="C624" s="171">
        <v>18</v>
      </c>
      <c r="D624" s="173"/>
      <c r="E624" s="173"/>
      <c r="F624" s="23"/>
      <c r="G624" s="23"/>
      <c r="H624" s="23"/>
      <c r="I624" s="91"/>
      <c r="J624" s="91"/>
      <c r="K624" s="91"/>
      <c r="L624" s="91"/>
    </row>
    <row r="625" spans="1:12" ht="18">
      <c r="A625" s="3" t="s">
        <v>8</v>
      </c>
      <c r="B625" s="171">
        <v>17</v>
      </c>
      <c r="C625" s="171">
        <v>16</v>
      </c>
      <c r="D625" s="173"/>
      <c r="E625" s="173"/>
      <c r="F625" s="23"/>
      <c r="G625" s="23"/>
      <c r="H625" s="23"/>
      <c r="I625" s="91"/>
      <c r="J625" s="91"/>
      <c r="K625" s="91"/>
      <c r="L625" s="91"/>
    </row>
    <row r="626" spans="1:12" ht="18">
      <c r="A626" s="3" t="s">
        <v>9</v>
      </c>
      <c r="B626" s="171">
        <v>4</v>
      </c>
      <c r="C626" s="171">
        <v>5</v>
      </c>
      <c r="D626" s="173"/>
      <c r="E626" s="173"/>
      <c r="F626" s="23"/>
      <c r="G626" s="23"/>
      <c r="H626" s="23"/>
      <c r="I626" s="91"/>
      <c r="J626" s="91"/>
      <c r="K626" s="91"/>
      <c r="L626" s="91"/>
    </row>
    <row r="627" spans="1:12" ht="18">
      <c r="A627" s="3" t="s">
        <v>10</v>
      </c>
      <c r="B627" s="171">
        <v>3</v>
      </c>
      <c r="C627" s="171">
        <v>3</v>
      </c>
      <c r="D627" s="173"/>
      <c r="E627" s="173"/>
      <c r="F627" s="23"/>
      <c r="G627" s="23"/>
      <c r="H627" s="23"/>
      <c r="I627" s="91"/>
      <c r="J627" s="91"/>
      <c r="K627" s="91"/>
      <c r="L627" s="91"/>
    </row>
    <row r="628" spans="1:12" ht="18">
      <c r="A628" s="3" t="s">
        <v>11</v>
      </c>
      <c r="B628" s="171">
        <v>12</v>
      </c>
      <c r="C628" s="171">
        <v>11</v>
      </c>
      <c r="D628" s="173"/>
      <c r="E628" s="173"/>
      <c r="F628" s="23"/>
      <c r="G628" s="23"/>
      <c r="H628" s="23"/>
      <c r="I628" s="91"/>
      <c r="J628" s="91"/>
      <c r="K628" s="91"/>
      <c r="L628" s="91"/>
    </row>
    <row r="629" spans="1:12" ht="18">
      <c r="A629" s="3" t="s">
        <v>12</v>
      </c>
      <c r="B629" s="171">
        <v>3</v>
      </c>
      <c r="C629" s="171">
        <v>6</v>
      </c>
      <c r="D629" s="173"/>
      <c r="E629" s="173"/>
      <c r="F629" s="23"/>
      <c r="G629" s="23"/>
      <c r="H629" s="23"/>
      <c r="I629" s="91"/>
      <c r="J629" s="91"/>
      <c r="K629" s="91"/>
      <c r="L629" s="91"/>
    </row>
    <row r="630" spans="1:12" ht="18">
      <c r="A630" s="3" t="s">
        <v>1</v>
      </c>
      <c r="B630" s="171"/>
      <c r="C630" s="171"/>
      <c r="D630" s="173"/>
      <c r="E630" s="173"/>
      <c r="F630" s="23"/>
      <c r="G630" s="23"/>
      <c r="H630" s="23"/>
      <c r="I630" s="91"/>
      <c r="J630" s="91"/>
      <c r="K630" s="91"/>
      <c r="L630" s="91"/>
    </row>
    <row r="631" spans="1:12" ht="18">
      <c r="A631" s="3" t="s">
        <v>29</v>
      </c>
      <c r="B631" s="171">
        <v>0</v>
      </c>
      <c r="C631" s="171">
        <v>3</v>
      </c>
      <c r="D631" s="173"/>
      <c r="E631" s="173"/>
      <c r="F631" s="23"/>
      <c r="G631" s="23"/>
      <c r="H631" s="23"/>
      <c r="I631" s="91"/>
      <c r="J631" s="91"/>
      <c r="K631" s="91"/>
      <c r="L631" s="91"/>
    </row>
    <row r="632" spans="1:12">
      <c r="A632" s="91"/>
      <c r="B632" s="91"/>
      <c r="C632" s="91"/>
      <c r="D632" s="91"/>
      <c r="E632" s="91"/>
      <c r="F632" s="91"/>
      <c r="G632" s="91"/>
      <c r="H632" s="91"/>
      <c r="I632" s="91"/>
      <c r="J632" s="91"/>
      <c r="K632" s="91"/>
      <c r="L632" s="91"/>
    </row>
    <row r="633" spans="1:12" ht="17.399999999999999">
      <c r="A633" s="259" t="s">
        <v>70</v>
      </c>
      <c r="B633" s="259"/>
      <c r="C633" s="259"/>
      <c r="D633" s="259"/>
      <c r="E633" s="259"/>
      <c r="F633" s="259"/>
      <c r="G633" s="259"/>
    </row>
    <row r="634" spans="1:12">
      <c r="B634" s="192" t="s">
        <v>36</v>
      </c>
      <c r="C634" s="192"/>
      <c r="D634" s="192"/>
      <c r="E634" s="192"/>
      <c r="F634" s="192"/>
    </row>
    <row r="635" spans="1:12">
      <c r="B635" s="24"/>
      <c r="C635" s="24"/>
      <c r="D635" s="24"/>
      <c r="E635" s="24"/>
      <c r="F635" s="24"/>
    </row>
    <row r="636" spans="1:12" ht="18">
      <c r="A636" s="241"/>
      <c r="B636" s="187" t="s">
        <v>71</v>
      </c>
      <c r="C636" s="187"/>
      <c r="D636" s="187"/>
      <c r="E636" s="187"/>
      <c r="F636" s="187"/>
      <c r="G636" s="187"/>
      <c r="H636" s="187"/>
      <c r="I636" s="187"/>
      <c r="J636" s="187"/>
      <c r="K636" s="187"/>
      <c r="L636" s="187"/>
    </row>
    <row r="637" spans="1:12" ht="18">
      <c r="A637" s="241"/>
      <c r="B637" s="18">
        <v>2011</v>
      </c>
      <c r="C637" s="18">
        <v>2012</v>
      </c>
      <c r="D637" s="18">
        <v>2013</v>
      </c>
      <c r="E637" s="191">
        <v>2014</v>
      </c>
      <c r="F637" s="191"/>
      <c r="G637" s="191">
        <v>2015</v>
      </c>
      <c r="H637" s="191"/>
      <c r="I637" s="191">
        <v>2016</v>
      </c>
      <c r="J637" s="191"/>
      <c r="K637" s="191">
        <v>2017</v>
      </c>
      <c r="L637" s="191"/>
    </row>
    <row r="638" spans="1:12" ht="18">
      <c r="A638" s="241"/>
      <c r="B638" s="18"/>
      <c r="C638" s="18"/>
      <c r="D638" s="18"/>
      <c r="E638" s="18" t="s">
        <v>72</v>
      </c>
      <c r="F638" s="123" t="s">
        <v>266</v>
      </c>
      <c r="G638" s="18" t="s">
        <v>72</v>
      </c>
      <c r="H638" s="123" t="s">
        <v>266</v>
      </c>
      <c r="I638" s="18" t="s">
        <v>72</v>
      </c>
      <c r="J638" s="123" t="s">
        <v>266</v>
      </c>
      <c r="K638" s="123" t="s">
        <v>72</v>
      </c>
      <c r="L638" s="123" t="s">
        <v>266</v>
      </c>
    </row>
    <row r="639" spans="1:12" ht="17.399999999999999">
      <c r="A639" s="25" t="s">
        <v>0</v>
      </c>
      <c r="B639" s="21">
        <f t="shared" ref="B639:J639" si="46">B641+B642+B643+B644+B645+B646+B647+B648+B649+B650+B651</f>
        <v>1358</v>
      </c>
      <c r="C639" s="21">
        <f t="shared" si="46"/>
        <v>1428</v>
      </c>
      <c r="D639" s="21">
        <f t="shared" si="46"/>
        <v>1306</v>
      </c>
      <c r="E639" s="21">
        <f t="shared" si="46"/>
        <v>1242</v>
      </c>
      <c r="F639" s="21">
        <f t="shared" si="46"/>
        <v>16</v>
      </c>
      <c r="G639" s="21">
        <f t="shared" si="46"/>
        <v>1121</v>
      </c>
      <c r="H639" s="21">
        <f t="shared" si="46"/>
        <v>59</v>
      </c>
      <c r="I639" s="21">
        <f t="shared" si="46"/>
        <v>1205</v>
      </c>
      <c r="J639" s="21">
        <f t="shared" si="46"/>
        <v>17</v>
      </c>
      <c r="K639" s="21">
        <f t="shared" ref="K639:L639" si="47">K641+K642+K643+K644+K645+K646+K647+K648+K649+K650+K651</f>
        <v>1218</v>
      </c>
      <c r="L639" s="21">
        <f t="shared" si="47"/>
        <v>13</v>
      </c>
    </row>
    <row r="640" spans="1:12" ht="18">
      <c r="A640" s="26" t="s">
        <v>1</v>
      </c>
      <c r="B640" s="3"/>
      <c r="C640" s="3"/>
      <c r="D640" s="3"/>
      <c r="E640" s="3"/>
      <c r="F640" s="15"/>
      <c r="G640" s="15"/>
      <c r="H640" s="15"/>
      <c r="I640" s="15"/>
      <c r="J640" s="15"/>
      <c r="K640" s="15"/>
      <c r="L640" s="15"/>
    </row>
    <row r="641" spans="1:12" ht="18">
      <c r="A641" s="26" t="s">
        <v>2</v>
      </c>
      <c r="B641" s="17">
        <v>204</v>
      </c>
      <c r="C641" s="17">
        <v>158</v>
      </c>
      <c r="D641" s="17">
        <v>196</v>
      </c>
      <c r="E641" s="17">
        <v>168</v>
      </c>
      <c r="F641" s="19">
        <v>5</v>
      </c>
      <c r="G641" s="19">
        <v>150</v>
      </c>
      <c r="H641" s="19">
        <v>24</v>
      </c>
      <c r="I641" s="96">
        <v>150</v>
      </c>
      <c r="J641" s="96">
        <v>4</v>
      </c>
      <c r="K641" s="96">
        <v>146</v>
      </c>
      <c r="L641" s="96">
        <v>4</v>
      </c>
    </row>
    <row r="642" spans="1:12" ht="18">
      <c r="A642" s="26" t="s">
        <v>3</v>
      </c>
      <c r="B642" s="17">
        <v>96</v>
      </c>
      <c r="C642" s="17">
        <v>94</v>
      </c>
      <c r="D642" s="17">
        <v>81</v>
      </c>
      <c r="E642" s="17">
        <v>73</v>
      </c>
      <c r="F642" s="19">
        <v>0</v>
      </c>
      <c r="G642" s="19">
        <v>72</v>
      </c>
      <c r="H642" s="19">
        <v>1</v>
      </c>
      <c r="I642" s="96">
        <v>53</v>
      </c>
      <c r="J642" s="96">
        <v>2</v>
      </c>
      <c r="K642" s="96">
        <v>80</v>
      </c>
      <c r="L642" s="96">
        <v>0</v>
      </c>
    </row>
    <row r="643" spans="1:12" ht="18">
      <c r="A643" s="26" t="s">
        <v>4</v>
      </c>
      <c r="B643" s="17">
        <v>126</v>
      </c>
      <c r="C643" s="17">
        <v>107</v>
      </c>
      <c r="D643" s="17">
        <v>98</v>
      </c>
      <c r="E643" s="17">
        <v>106</v>
      </c>
      <c r="F643" s="19">
        <v>0</v>
      </c>
      <c r="G643" s="19">
        <v>91</v>
      </c>
      <c r="H643" s="19">
        <v>8</v>
      </c>
      <c r="I643" s="96">
        <v>80</v>
      </c>
      <c r="J643" s="96">
        <v>2</v>
      </c>
      <c r="K643" s="96">
        <v>77</v>
      </c>
      <c r="L643" s="96">
        <v>0</v>
      </c>
    </row>
    <row r="644" spans="1:12" ht="18">
      <c r="A644" s="26" t="s">
        <v>5</v>
      </c>
      <c r="B644" s="17">
        <v>57</v>
      </c>
      <c r="C644" s="17">
        <v>66</v>
      </c>
      <c r="D644" s="17">
        <v>63</v>
      </c>
      <c r="E644" s="17">
        <v>48</v>
      </c>
      <c r="F644" s="19">
        <v>0</v>
      </c>
      <c r="G644" s="19">
        <v>43</v>
      </c>
      <c r="H644" s="19">
        <v>0</v>
      </c>
      <c r="I644" s="96">
        <v>59</v>
      </c>
      <c r="J644" s="96">
        <v>0</v>
      </c>
      <c r="K644" s="96">
        <v>59</v>
      </c>
      <c r="L644" s="96">
        <v>0</v>
      </c>
    </row>
    <row r="645" spans="1:12" ht="18">
      <c r="A645" s="26" t="s">
        <v>6</v>
      </c>
      <c r="B645" s="17">
        <v>87</v>
      </c>
      <c r="C645" s="17">
        <v>77</v>
      </c>
      <c r="D645" s="17">
        <v>85</v>
      </c>
      <c r="E645" s="17">
        <v>57</v>
      </c>
      <c r="F645" s="19">
        <v>2</v>
      </c>
      <c r="G645" s="19">
        <v>43</v>
      </c>
      <c r="H645" s="19">
        <v>9</v>
      </c>
      <c r="I645" s="96">
        <v>62</v>
      </c>
      <c r="J645" s="96">
        <v>1</v>
      </c>
      <c r="K645" s="96">
        <v>62</v>
      </c>
      <c r="L645" s="96">
        <v>1</v>
      </c>
    </row>
    <row r="646" spans="1:12" ht="18">
      <c r="A646" s="26" t="s">
        <v>7</v>
      </c>
      <c r="B646" s="17">
        <v>131</v>
      </c>
      <c r="C646" s="17">
        <v>139</v>
      </c>
      <c r="D646" s="17">
        <v>93</v>
      </c>
      <c r="E646" s="17">
        <v>89</v>
      </c>
      <c r="F646" s="19">
        <v>4</v>
      </c>
      <c r="G646" s="19">
        <v>78</v>
      </c>
      <c r="H646" s="19">
        <v>0</v>
      </c>
      <c r="I646" s="96">
        <v>104</v>
      </c>
      <c r="J646" s="96">
        <v>2</v>
      </c>
      <c r="K646" s="96">
        <v>76</v>
      </c>
      <c r="L646" s="96">
        <v>1</v>
      </c>
    </row>
    <row r="647" spans="1:12" ht="18">
      <c r="A647" s="26" t="s">
        <v>8</v>
      </c>
      <c r="B647" s="17">
        <v>90</v>
      </c>
      <c r="C647" s="17">
        <v>82</v>
      </c>
      <c r="D647" s="17">
        <v>57</v>
      </c>
      <c r="E647" s="17">
        <v>81</v>
      </c>
      <c r="F647" s="19">
        <v>0</v>
      </c>
      <c r="G647" s="19">
        <v>65</v>
      </c>
      <c r="H647" s="19">
        <v>0</v>
      </c>
      <c r="I647" s="96">
        <v>71</v>
      </c>
      <c r="J647" s="96">
        <v>0</v>
      </c>
      <c r="K647" s="96">
        <v>60</v>
      </c>
      <c r="L647" s="96">
        <v>1</v>
      </c>
    </row>
    <row r="648" spans="1:12" ht="18">
      <c r="A648" s="26" t="s">
        <v>9</v>
      </c>
      <c r="B648" s="17">
        <v>48</v>
      </c>
      <c r="C648" s="17">
        <v>36</v>
      </c>
      <c r="D648" s="17">
        <v>36</v>
      </c>
      <c r="E648" s="17">
        <v>46</v>
      </c>
      <c r="F648" s="19">
        <v>0</v>
      </c>
      <c r="G648" s="19">
        <v>43</v>
      </c>
      <c r="H648" s="19">
        <v>0</v>
      </c>
      <c r="I648" s="96">
        <v>49</v>
      </c>
      <c r="J648" s="96">
        <v>0</v>
      </c>
      <c r="K648" s="96">
        <v>38</v>
      </c>
      <c r="L648" s="96">
        <v>1</v>
      </c>
    </row>
    <row r="649" spans="1:12" ht="18">
      <c r="A649" s="26" t="s">
        <v>10</v>
      </c>
      <c r="B649" s="17">
        <v>51</v>
      </c>
      <c r="C649" s="17">
        <v>48</v>
      </c>
      <c r="D649" s="17">
        <v>40</v>
      </c>
      <c r="E649" s="17">
        <v>47</v>
      </c>
      <c r="F649" s="19">
        <v>0</v>
      </c>
      <c r="G649" s="19">
        <v>42</v>
      </c>
      <c r="H649" s="19">
        <v>0</v>
      </c>
      <c r="I649" s="96">
        <v>40</v>
      </c>
      <c r="J649" s="96">
        <v>2</v>
      </c>
      <c r="K649" s="96">
        <v>42</v>
      </c>
      <c r="L649" s="96">
        <v>1</v>
      </c>
    </row>
    <row r="650" spans="1:12" ht="18">
      <c r="A650" s="26" t="s">
        <v>11</v>
      </c>
      <c r="B650" s="17">
        <v>84</v>
      </c>
      <c r="C650" s="17">
        <v>84</v>
      </c>
      <c r="D650" s="17">
        <v>72</v>
      </c>
      <c r="E650" s="17">
        <v>54</v>
      </c>
      <c r="F650" s="19">
        <v>2</v>
      </c>
      <c r="G650" s="19">
        <v>57</v>
      </c>
      <c r="H650" s="19">
        <v>3</v>
      </c>
      <c r="I650" s="96">
        <v>71</v>
      </c>
      <c r="J650" s="96">
        <v>2</v>
      </c>
      <c r="K650" s="96">
        <v>76</v>
      </c>
      <c r="L650" s="96">
        <v>2</v>
      </c>
    </row>
    <row r="651" spans="1:12" ht="18">
      <c r="A651" s="26" t="s">
        <v>12</v>
      </c>
      <c r="B651" s="17">
        <v>384</v>
      </c>
      <c r="C651" s="17">
        <v>537</v>
      </c>
      <c r="D651" s="17">
        <v>485</v>
      </c>
      <c r="E651" s="17">
        <v>473</v>
      </c>
      <c r="F651" s="19">
        <v>3</v>
      </c>
      <c r="G651" s="19">
        <v>437</v>
      </c>
      <c r="H651" s="19">
        <v>14</v>
      </c>
      <c r="I651" s="96">
        <f>I653+I654+I655+I656</f>
        <v>466</v>
      </c>
      <c r="J651" s="96">
        <f>J653+J654+J655+J656</f>
        <v>2</v>
      </c>
      <c r="K651" s="96">
        <f>K653+K654+K655+K656</f>
        <v>502</v>
      </c>
      <c r="L651" s="96">
        <f>L653+L654+L655+L656</f>
        <v>2</v>
      </c>
    </row>
    <row r="652" spans="1:12" ht="18">
      <c r="A652" s="26" t="s">
        <v>1</v>
      </c>
      <c r="B652" s="17"/>
      <c r="C652" s="17"/>
      <c r="D652" s="17"/>
      <c r="E652" s="17"/>
      <c r="F652" s="19"/>
      <c r="G652" s="19"/>
      <c r="H652" s="15"/>
      <c r="I652" s="97"/>
      <c r="J652" s="97"/>
      <c r="K652" s="97"/>
      <c r="L652" s="97"/>
    </row>
    <row r="653" spans="1:12" ht="18">
      <c r="A653" s="26" t="s">
        <v>29</v>
      </c>
      <c r="B653" s="17"/>
      <c r="C653" s="17"/>
      <c r="D653" s="17">
        <v>320</v>
      </c>
      <c r="E653" s="17">
        <v>314</v>
      </c>
      <c r="F653" s="19">
        <v>2</v>
      </c>
      <c r="G653" s="19">
        <v>283</v>
      </c>
      <c r="H653" s="19">
        <v>14</v>
      </c>
      <c r="I653" s="96">
        <v>289</v>
      </c>
      <c r="J653" s="96">
        <v>1</v>
      </c>
      <c r="K653" s="96">
        <v>359</v>
      </c>
      <c r="L653" s="96">
        <v>2</v>
      </c>
    </row>
    <row r="654" spans="1:12" ht="36">
      <c r="A654" s="27" t="s">
        <v>13</v>
      </c>
      <c r="B654" s="15"/>
      <c r="C654" s="15"/>
      <c r="D654" s="17">
        <v>90</v>
      </c>
      <c r="E654" s="17">
        <v>77</v>
      </c>
      <c r="F654" s="19">
        <v>0</v>
      </c>
      <c r="G654" s="19">
        <v>84</v>
      </c>
      <c r="H654" s="19">
        <v>0</v>
      </c>
      <c r="I654" s="96">
        <v>88</v>
      </c>
      <c r="J654" s="96">
        <v>0</v>
      </c>
      <c r="K654" s="96">
        <v>78</v>
      </c>
      <c r="L654" s="96">
        <v>0</v>
      </c>
    </row>
    <row r="655" spans="1:12" ht="36">
      <c r="A655" s="27" t="s">
        <v>14</v>
      </c>
      <c r="B655" s="15"/>
      <c r="C655" s="15"/>
      <c r="D655" s="17">
        <v>68</v>
      </c>
      <c r="E655" s="17">
        <v>76</v>
      </c>
      <c r="F655" s="19">
        <v>1</v>
      </c>
      <c r="G655" s="19">
        <v>68</v>
      </c>
      <c r="H655" s="19">
        <v>0</v>
      </c>
      <c r="I655" s="96">
        <v>83</v>
      </c>
      <c r="J655" s="96">
        <v>0</v>
      </c>
      <c r="K655" s="96">
        <v>60</v>
      </c>
      <c r="L655" s="96">
        <v>0</v>
      </c>
    </row>
    <row r="656" spans="1:12" ht="54">
      <c r="A656" s="27" t="s">
        <v>15</v>
      </c>
      <c r="B656" s="15"/>
      <c r="C656" s="15"/>
      <c r="D656" s="17">
        <v>7</v>
      </c>
      <c r="E656" s="17">
        <v>6</v>
      </c>
      <c r="F656" s="19">
        <v>0</v>
      </c>
      <c r="G656" s="19">
        <v>2</v>
      </c>
      <c r="H656" s="19">
        <v>0</v>
      </c>
      <c r="I656" s="96">
        <v>6</v>
      </c>
      <c r="J656" s="96">
        <v>1</v>
      </c>
      <c r="K656" s="96">
        <v>5</v>
      </c>
      <c r="L656" s="96">
        <v>0</v>
      </c>
    </row>
    <row r="657" spans="1:10">
      <c r="I657" s="98"/>
      <c r="J657" s="98"/>
    </row>
    <row r="658" spans="1:10" ht="18">
      <c r="A658" s="241"/>
      <c r="B658" s="187" t="s">
        <v>73</v>
      </c>
      <c r="C658" s="187"/>
      <c r="D658" s="187"/>
      <c r="E658" s="187"/>
      <c r="F658" s="187"/>
      <c r="G658" s="187"/>
      <c r="H658" s="187"/>
      <c r="I658" s="187"/>
      <c r="J658" s="187"/>
    </row>
    <row r="659" spans="1:10" ht="18">
      <c r="A659" s="241"/>
      <c r="B659" s="93">
        <v>2011</v>
      </c>
      <c r="C659" s="93">
        <v>2012</v>
      </c>
      <c r="D659" s="93">
        <v>2013</v>
      </c>
      <c r="E659" s="93">
        <v>2014</v>
      </c>
      <c r="F659" s="93">
        <v>2015</v>
      </c>
      <c r="G659" s="191">
        <v>2016</v>
      </c>
      <c r="H659" s="191"/>
      <c r="I659" s="245">
        <v>2017</v>
      </c>
      <c r="J659" s="245"/>
    </row>
    <row r="660" spans="1:10" ht="36">
      <c r="A660" s="241"/>
      <c r="B660" s="93"/>
      <c r="C660" s="93"/>
      <c r="D660" s="93"/>
      <c r="E660" s="93" t="s">
        <v>72</v>
      </c>
      <c r="F660" s="93" t="s">
        <v>72</v>
      </c>
      <c r="G660" s="93" t="s">
        <v>72</v>
      </c>
      <c r="H660" s="93" t="s">
        <v>244</v>
      </c>
      <c r="I660" s="125" t="s">
        <v>72</v>
      </c>
      <c r="J660" s="125" t="s">
        <v>244</v>
      </c>
    </row>
    <row r="661" spans="1:10" ht="17.399999999999999">
      <c r="A661" s="25" t="s">
        <v>0</v>
      </c>
      <c r="B661" s="21">
        <f t="shared" ref="B661:H661" si="48">B663+B664+B665+B666+B667+B668+B669+B670+B671+B672+B673</f>
        <v>2646</v>
      </c>
      <c r="C661" s="21">
        <f t="shared" si="48"/>
        <v>2525</v>
      </c>
      <c r="D661" s="21">
        <f t="shared" si="48"/>
        <v>2524</v>
      </c>
      <c r="E661" s="21">
        <f t="shared" si="48"/>
        <v>2541</v>
      </c>
      <c r="F661" s="21">
        <f t="shared" si="48"/>
        <v>2439</v>
      </c>
      <c r="G661" s="21">
        <f t="shared" si="48"/>
        <v>2663</v>
      </c>
      <c r="H661" s="21">
        <f t="shared" si="48"/>
        <v>47</v>
      </c>
      <c r="I661" s="21">
        <v>2649</v>
      </c>
      <c r="J661" s="21">
        <f t="shared" ref="J661" si="49">J663+J664+J665+J666+J667+J668+J669+J670+J671+J672+J673</f>
        <v>132</v>
      </c>
    </row>
    <row r="662" spans="1:10" ht="18">
      <c r="A662" s="26" t="s">
        <v>1</v>
      </c>
      <c r="B662" s="3"/>
      <c r="C662" s="3"/>
      <c r="D662" s="3"/>
      <c r="E662" s="3"/>
      <c r="F662" s="15"/>
      <c r="G662" s="15"/>
      <c r="H662" s="15"/>
      <c r="I662" s="15"/>
      <c r="J662" s="15"/>
    </row>
    <row r="663" spans="1:10" ht="18">
      <c r="A663" s="26" t="s">
        <v>2</v>
      </c>
      <c r="B663" s="92">
        <v>321</v>
      </c>
      <c r="C663" s="92">
        <v>307</v>
      </c>
      <c r="D663" s="92">
        <v>310</v>
      </c>
      <c r="E663" s="92">
        <v>279</v>
      </c>
      <c r="F663" s="19">
        <v>273</v>
      </c>
      <c r="G663" s="96">
        <v>274</v>
      </c>
      <c r="H663" s="96">
        <v>1</v>
      </c>
      <c r="I663" s="96">
        <v>239</v>
      </c>
      <c r="J663" s="96">
        <v>16</v>
      </c>
    </row>
    <row r="664" spans="1:10" ht="18">
      <c r="A664" s="26" t="s">
        <v>3</v>
      </c>
      <c r="B664" s="92">
        <v>215</v>
      </c>
      <c r="C664" s="92">
        <v>203</v>
      </c>
      <c r="D664" s="92">
        <v>214</v>
      </c>
      <c r="E664" s="92">
        <v>191</v>
      </c>
      <c r="F664" s="19">
        <v>219</v>
      </c>
      <c r="G664" s="96">
        <v>236</v>
      </c>
      <c r="H664" s="96">
        <v>7</v>
      </c>
      <c r="I664" s="96">
        <v>242</v>
      </c>
      <c r="J664" s="96">
        <v>13</v>
      </c>
    </row>
    <row r="665" spans="1:10" ht="18">
      <c r="A665" s="26" t="s">
        <v>4</v>
      </c>
      <c r="B665" s="92">
        <v>131</v>
      </c>
      <c r="C665" s="92">
        <v>171</v>
      </c>
      <c r="D665" s="92">
        <v>184</v>
      </c>
      <c r="E665" s="92">
        <v>172</v>
      </c>
      <c r="F665" s="19">
        <v>149</v>
      </c>
      <c r="G665" s="96">
        <v>174</v>
      </c>
      <c r="H665" s="96">
        <v>10</v>
      </c>
      <c r="I665" s="96">
        <v>205</v>
      </c>
      <c r="J665" s="96">
        <v>11</v>
      </c>
    </row>
    <row r="666" spans="1:10" ht="18">
      <c r="A666" s="26" t="s">
        <v>5</v>
      </c>
      <c r="B666" s="92">
        <v>147</v>
      </c>
      <c r="C666" s="92">
        <v>141</v>
      </c>
      <c r="D666" s="92">
        <v>141</v>
      </c>
      <c r="E666" s="92">
        <v>159</v>
      </c>
      <c r="F666" s="19">
        <v>140</v>
      </c>
      <c r="G666" s="96">
        <v>171</v>
      </c>
      <c r="H666" s="96">
        <v>3</v>
      </c>
      <c r="I666" s="96">
        <v>172</v>
      </c>
      <c r="J666" s="96">
        <v>5</v>
      </c>
    </row>
    <row r="667" spans="1:10" ht="18">
      <c r="A667" s="26" t="s">
        <v>6</v>
      </c>
      <c r="B667" s="92">
        <v>159</v>
      </c>
      <c r="C667" s="92">
        <v>144</v>
      </c>
      <c r="D667" s="92">
        <v>144</v>
      </c>
      <c r="E667" s="92">
        <v>169</v>
      </c>
      <c r="F667" s="19">
        <v>130</v>
      </c>
      <c r="G667" s="96">
        <v>185</v>
      </c>
      <c r="H667" s="96">
        <v>5</v>
      </c>
      <c r="I667" s="96">
        <v>135</v>
      </c>
      <c r="J667" s="96">
        <v>13</v>
      </c>
    </row>
    <row r="668" spans="1:10" ht="18">
      <c r="A668" s="26" t="s">
        <v>7</v>
      </c>
      <c r="B668" s="92">
        <v>212</v>
      </c>
      <c r="C668" s="92">
        <v>199</v>
      </c>
      <c r="D668" s="92">
        <v>207</v>
      </c>
      <c r="E668" s="92">
        <v>212</v>
      </c>
      <c r="F668" s="19">
        <v>207</v>
      </c>
      <c r="G668" s="96">
        <v>203</v>
      </c>
      <c r="H668" s="96">
        <v>2</v>
      </c>
      <c r="I668" s="96">
        <v>200</v>
      </c>
      <c r="J668" s="96">
        <v>0</v>
      </c>
    </row>
    <row r="669" spans="1:10" ht="18">
      <c r="A669" s="26" t="s">
        <v>8</v>
      </c>
      <c r="B669" s="92">
        <v>189</v>
      </c>
      <c r="C669" s="92">
        <v>222</v>
      </c>
      <c r="D669" s="92">
        <v>215</v>
      </c>
      <c r="E669" s="92">
        <v>210</v>
      </c>
      <c r="F669" s="19">
        <v>194</v>
      </c>
      <c r="G669" s="96">
        <v>240</v>
      </c>
      <c r="H669" s="96">
        <v>0</v>
      </c>
      <c r="I669" s="96">
        <v>257</v>
      </c>
      <c r="J669" s="96">
        <v>8</v>
      </c>
    </row>
    <row r="670" spans="1:10" ht="18">
      <c r="A670" s="26" t="s">
        <v>9</v>
      </c>
      <c r="B670" s="92">
        <v>114</v>
      </c>
      <c r="C670" s="92">
        <v>124</v>
      </c>
      <c r="D670" s="92">
        <v>105</v>
      </c>
      <c r="E670" s="92">
        <v>113</v>
      </c>
      <c r="F670" s="19">
        <v>96</v>
      </c>
      <c r="G670" s="96">
        <v>110</v>
      </c>
      <c r="H670" s="96">
        <v>5</v>
      </c>
      <c r="I670" s="96">
        <v>87</v>
      </c>
      <c r="J670" s="96">
        <v>16</v>
      </c>
    </row>
    <row r="671" spans="1:10" ht="18">
      <c r="A671" s="26" t="s">
        <v>10</v>
      </c>
      <c r="B671" s="92">
        <v>115</v>
      </c>
      <c r="C671" s="92">
        <v>102</v>
      </c>
      <c r="D671" s="92">
        <v>108</v>
      </c>
      <c r="E671" s="92">
        <v>105</v>
      </c>
      <c r="F671" s="19">
        <v>95</v>
      </c>
      <c r="G671" s="96">
        <v>99</v>
      </c>
      <c r="H671" s="96">
        <v>8</v>
      </c>
      <c r="I671" s="96">
        <v>103</v>
      </c>
      <c r="J671" s="96">
        <v>13</v>
      </c>
    </row>
    <row r="672" spans="1:10" ht="18">
      <c r="A672" s="26" t="s">
        <v>11</v>
      </c>
      <c r="B672" s="92">
        <v>195</v>
      </c>
      <c r="C672" s="92">
        <v>144</v>
      </c>
      <c r="D672" s="92">
        <v>170</v>
      </c>
      <c r="E672" s="92">
        <v>176</v>
      </c>
      <c r="F672" s="19">
        <v>167</v>
      </c>
      <c r="G672" s="96">
        <v>169</v>
      </c>
      <c r="H672" s="96">
        <v>2</v>
      </c>
      <c r="I672" s="96">
        <v>176</v>
      </c>
      <c r="J672" s="96">
        <v>8</v>
      </c>
    </row>
    <row r="673" spans="1:10" ht="18">
      <c r="A673" s="26" t="s">
        <v>12</v>
      </c>
      <c r="B673" s="92">
        <v>848</v>
      </c>
      <c r="C673" s="92">
        <v>768</v>
      </c>
      <c r="D673" s="92">
        <v>726</v>
      </c>
      <c r="E673" s="92">
        <v>755</v>
      </c>
      <c r="F673" s="19">
        <v>769</v>
      </c>
      <c r="G673" s="96">
        <f>G675+G676+G677+G678+G679</f>
        <v>802</v>
      </c>
      <c r="H673" s="96">
        <f>H675+H676+H677+H678+H679</f>
        <v>4</v>
      </c>
      <c r="I673" s="96">
        <f>I675+I676+I677+I678+I679</f>
        <v>833</v>
      </c>
      <c r="J673" s="96">
        <f>J675+J676+J677+J678+J679</f>
        <v>29</v>
      </c>
    </row>
    <row r="674" spans="1:10" ht="18">
      <c r="A674" s="26" t="s">
        <v>1</v>
      </c>
      <c r="B674" s="92">
        <v>0</v>
      </c>
      <c r="C674" s="92">
        <v>0</v>
      </c>
      <c r="D674" s="92">
        <v>0</v>
      </c>
      <c r="E674" s="92">
        <v>0</v>
      </c>
      <c r="F674" s="19">
        <v>0</v>
      </c>
      <c r="G674" s="96"/>
      <c r="H674" s="99"/>
      <c r="I674" s="96"/>
      <c r="J674" s="99"/>
    </row>
    <row r="675" spans="1:10" ht="18">
      <c r="A675" s="26" t="s">
        <v>29</v>
      </c>
      <c r="B675" s="92"/>
      <c r="C675" s="92"/>
      <c r="D675" s="92">
        <v>523</v>
      </c>
      <c r="E675" s="92">
        <v>551</v>
      </c>
      <c r="F675" s="19">
        <v>593</v>
      </c>
      <c r="G675" s="96">
        <v>616</v>
      </c>
      <c r="H675" s="96">
        <v>3</v>
      </c>
      <c r="I675" s="96">
        <v>633</v>
      </c>
      <c r="J675" s="96">
        <v>29</v>
      </c>
    </row>
    <row r="676" spans="1:10" ht="36">
      <c r="A676" s="27" t="s">
        <v>13</v>
      </c>
      <c r="B676" s="15"/>
      <c r="C676" s="15"/>
      <c r="D676" s="92">
        <v>90</v>
      </c>
      <c r="E676" s="92">
        <v>95</v>
      </c>
      <c r="F676" s="19">
        <v>81</v>
      </c>
      <c r="G676" s="96">
        <v>87</v>
      </c>
      <c r="H676" s="96">
        <v>0</v>
      </c>
      <c r="I676" s="96">
        <v>90</v>
      </c>
      <c r="J676" s="96">
        <v>0</v>
      </c>
    </row>
    <row r="677" spans="1:10" ht="36">
      <c r="A677" s="27" t="s">
        <v>14</v>
      </c>
      <c r="B677" s="15"/>
      <c r="C677" s="15"/>
      <c r="D677" s="92">
        <v>76</v>
      </c>
      <c r="E677" s="92">
        <v>88</v>
      </c>
      <c r="F677" s="19">
        <v>71</v>
      </c>
      <c r="G677" s="96">
        <v>64</v>
      </c>
      <c r="H677" s="96">
        <v>0</v>
      </c>
      <c r="I677" s="96">
        <v>84</v>
      </c>
      <c r="J677" s="96">
        <v>0</v>
      </c>
    </row>
    <row r="678" spans="1:10" ht="54">
      <c r="A678" s="27" t="s">
        <v>15</v>
      </c>
      <c r="B678" s="15"/>
      <c r="C678" s="15"/>
      <c r="D678" s="92">
        <v>37</v>
      </c>
      <c r="E678" s="92">
        <v>21</v>
      </c>
      <c r="F678" s="19">
        <v>24</v>
      </c>
      <c r="G678" s="96">
        <v>32</v>
      </c>
      <c r="H678" s="96">
        <v>1</v>
      </c>
      <c r="I678" s="96">
        <v>22</v>
      </c>
      <c r="J678" s="96">
        <v>0</v>
      </c>
    </row>
    <row r="679" spans="1:10" ht="36">
      <c r="A679" s="4" t="s">
        <v>16</v>
      </c>
      <c r="B679" s="15"/>
      <c r="C679" s="15"/>
      <c r="D679" s="92"/>
      <c r="E679" s="92"/>
      <c r="F679" s="19"/>
      <c r="G679" s="96">
        <v>3</v>
      </c>
      <c r="H679" s="96">
        <v>0</v>
      </c>
      <c r="I679" s="96">
        <v>4</v>
      </c>
      <c r="J679" s="96">
        <v>0</v>
      </c>
    </row>
    <row r="680" spans="1:10">
      <c r="H680" s="13"/>
      <c r="I680" s="13"/>
      <c r="J680" s="13"/>
    </row>
    <row r="681" spans="1:10" ht="17.399999999999999">
      <c r="A681" s="209" t="s">
        <v>75</v>
      </c>
      <c r="B681" s="209"/>
      <c r="C681" s="209"/>
      <c r="D681" s="209"/>
      <c r="E681" s="209"/>
      <c r="F681" s="209"/>
      <c r="G681" s="209"/>
      <c r="H681" s="13"/>
      <c r="I681" s="13"/>
      <c r="J681" s="13"/>
    </row>
    <row r="682" spans="1:10">
      <c r="B682" s="210" t="s">
        <v>61</v>
      </c>
      <c r="C682" s="210"/>
      <c r="D682" s="210"/>
      <c r="E682" s="210"/>
      <c r="H682" s="13"/>
      <c r="I682" s="13"/>
      <c r="J682" s="13"/>
    </row>
    <row r="683" spans="1:10">
      <c r="H683" s="13"/>
      <c r="I683" s="13"/>
      <c r="J683" s="13"/>
    </row>
    <row r="684" spans="1:10" ht="18">
      <c r="A684" s="241"/>
      <c r="B684" s="187" t="s">
        <v>74</v>
      </c>
      <c r="C684" s="187"/>
      <c r="D684" s="187"/>
      <c r="E684" s="187"/>
      <c r="F684" s="187"/>
      <c r="G684" s="187"/>
      <c r="H684" s="187"/>
      <c r="I684" s="13"/>
      <c r="J684" s="13"/>
    </row>
    <row r="685" spans="1:10" ht="18">
      <c r="A685" s="241"/>
      <c r="B685" s="115" t="s">
        <v>53</v>
      </c>
      <c r="C685" s="115" t="s">
        <v>54</v>
      </c>
      <c r="D685" s="115" t="s">
        <v>55</v>
      </c>
      <c r="E685" s="115" t="s">
        <v>56</v>
      </c>
      <c r="F685" s="116" t="s">
        <v>57</v>
      </c>
      <c r="G685" s="115" t="s">
        <v>58</v>
      </c>
      <c r="H685" s="118" t="s">
        <v>261</v>
      </c>
      <c r="I685" s="13"/>
      <c r="J685" s="13"/>
    </row>
    <row r="686" spans="1:10" ht="18">
      <c r="A686" s="241"/>
      <c r="B686" s="29"/>
      <c r="C686" s="29"/>
      <c r="D686" s="29"/>
      <c r="E686" s="29"/>
      <c r="F686" s="29"/>
      <c r="G686" s="29"/>
      <c r="H686" s="117"/>
      <c r="I686" s="13"/>
      <c r="J686" s="13"/>
    </row>
    <row r="687" spans="1:10" ht="17.399999999999999">
      <c r="A687" s="25" t="s">
        <v>0</v>
      </c>
      <c r="B687" s="21">
        <f t="shared" ref="B687:G687" si="50">B689+B690+B693+B694+B701</f>
        <v>5</v>
      </c>
      <c r="C687" s="21">
        <f t="shared" si="50"/>
        <v>4</v>
      </c>
      <c r="D687" s="21">
        <f t="shared" si="50"/>
        <v>4</v>
      </c>
      <c r="E687" s="21">
        <f t="shared" si="50"/>
        <v>4</v>
      </c>
      <c r="F687" s="21">
        <f t="shared" si="50"/>
        <v>4</v>
      </c>
      <c r="G687" s="21">
        <f t="shared" si="50"/>
        <v>4</v>
      </c>
      <c r="H687" s="21">
        <f t="shared" ref="H687" si="51">H689+H690+H693+H694+H701</f>
        <v>4</v>
      </c>
    </row>
    <row r="688" spans="1:10" ht="18">
      <c r="A688" s="26" t="s">
        <v>1</v>
      </c>
      <c r="B688" s="3"/>
      <c r="C688" s="3"/>
      <c r="D688" s="3"/>
      <c r="E688" s="3"/>
      <c r="F688" s="15"/>
      <c r="G688" s="15"/>
      <c r="H688" s="15"/>
    </row>
    <row r="689" spans="1:8" ht="18">
      <c r="A689" s="26" t="s">
        <v>2</v>
      </c>
      <c r="B689" s="28">
        <v>1</v>
      </c>
      <c r="C689" s="28">
        <v>1</v>
      </c>
      <c r="D689" s="28">
        <v>1</v>
      </c>
      <c r="E689" s="28">
        <v>1</v>
      </c>
      <c r="F689" s="19">
        <v>1</v>
      </c>
      <c r="G689" s="19">
        <v>1</v>
      </c>
      <c r="H689" s="19">
        <v>1</v>
      </c>
    </row>
    <row r="690" spans="1:8" ht="18">
      <c r="A690" s="26" t="s">
        <v>3</v>
      </c>
      <c r="B690" s="28">
        <v>1</v>
      </c>
      <c r="C690" s="28">
        <v>1</v>
      </c>
      <c r="D690" s="28">
        <v>1</v>
      </c>
      <c r="E690" s="28">
        <v>1</v>
      </c>
      <c r="F690" s="19">
        <v>1</v>
      </c>
      <c r="G690" s="19">
        <v>1</v>
      </c>
      <c r="H690" s="19">
        <v>1</v>
      </c>
    </row>
    <row r="691" spans="1:8" ht="18">
      <c r="A691" s="26" t="s">
        <v>1</v>
      </c>
      <c r="B691" s="28"/>
      <c r="C691" s="28"/>
      <c r="D691" s="28"/>
      <c r="E691" s="28"/>
      <c r="F691" s="19"/>
      <c r="G691" s="19"/>
      <c r="H691" s="19"/>
    </row>
    <row r="692" spans="1:8" ht="36">
      <c r="A692" s="30" t="s">
        <v>76</v>
      </c>
      <c r="B692" s="28"/>
      <c r="C692" s="28"/>
      <c r="D692" s="28"/>
      <c r="E692" s="28">
        <v>1</v>
      </c>
      <c r="F692" s="19">
        <v>1</v>
      </c>
      <c r="G692" s="19">
        <v>1</v>
      </c>
      <c r="H692" s="19">
        <v>1</v>
      </c>
    </row>
    <row r="693" spans="1:8" ht="18">
      <c r="A693" s="26" t="s">
        <v>4</v>
      </c>
      <c r="B693" s="28">
        <v>1</v>
      </c>
      <c r="C693" s="28">
        <v>1</v>
      </c>
      <c r="D693" s="28">
        <v>1</v>
      </c>
      <c r="E693" s="28">
        <v>1</v>
      </c>
      <c r="F693" s="19">
        <v>1</v>
      </c>
      <c r="G693" s="19">
        <v>1</v>
      </c>
      <c r="H693" s="19">
        <v>1</v>
      </c>
    </row>
    <row r="694" spans="1:8" ht="18">
      <c r="A694" s="26" t="s">
        <v>5</v>
      </c>
      <c r="B694" s="28">
        <v>1</v>
      </c>
      <c r="C694" s="28"/>
      <c r="D694" s="28"/>
      <c r="E694" s="28"/>
      <c r="F694" s="19"/>
      <c r="G694" s="19"/>
      <c r="H694" s="19"/>
    </row>
    <row r="695" spans="1:8" ht="18">
      <c r="A695" s="26" t="s">
        <v>6</v>
      </c>
      <c r="B695" s="28"/>
      <c r="C695" s="28"/>
      <c r="D695" s="28"/>
      <c r="E695" s="28"/>
      <c r="F695" s="19"/>
      <c r="G695" s="19"/>
      <c r="H695" s="19"/>
    </row>
    <row r="696" spans="1:8" ht="18">
      <c r="A696" s="26" t="s">
        <v>7</v>
      </c>
      <c r="B696" s="28"/>
      <c r="C696" s="28"/>
      <c r="D696" s="28"/>
      <c r="E696" s="28"/>
      <c r="F696" s="19"/>
      <c r="G696" s="19"/>
      <c r="H696" s="19"/>
    </row>
    <row r="697" spans="1:8" ht="18">
      <c r="A697" s="26" t="s">
        <v>8</v>
      </c>
      <c r="B697" s="28"/>
      <c r="C697" s="28"/>
      <c r="D697" s="28"/>
      <c r="E697" s="28"/>
      <c r="F697" s="19"/>
      <c r="G697" s="19"/>
      <c r="H697" s="19"/>
    </row>
    <row r="698" spans="1:8" ht="18">
      <c r="A698" s="26" t="s">
        <v>9</v>
      </c>
      <c r="B698" s="28"/>
      <c r="C698" s="28"/>
      <c r="D698" s="28"/>
      <c r="E698" s="28"/>
      <c r="F698" s="19"/>
      <c r="G698" s="19"/>
      <c r="H698" s="19"/>
    </row>
    <row r="699" spans="1:8" ht="18">
      <c r="A699" s="26" t="s">
        <v>10</v>
      </c>
      <c r="B699" s="28"/>
      <c r="C699" s="28"/>
      <c r="D699" s="28"/>
      <c r="E699" s="28"/>
      <c r="F699" s="19"/>
      <c r="G699" s="19"/>
      <c r="H699" s="19"/>
    </row>
    <row r="700" spans="1:8" ht="18">
      <c r="A700" s="26" t="s">
        <v>11</v>
      </c>
      <c r="B700" s="28"/>
      <c r="C700" s="28"/>
      <c r="D700" s="28"/>
      <c r="E700" s="28"/>
      <c r="F700" s="19"/>
      <c r="G700" s="19"/>
      <c r="H700" s="19"/>
    </row>
    <row r="701" spans="1:8" ht="18">
      <c r="A701" s="3" t="s">
        <v>12</v>
      </c>
      <c r="B701" s="28">
        <v>1</v>
      </c>
      <c r="C701" s="28">
        <v>1</v>
      </c>
      <c r="D701" s="28">
        <v>1</v>
      </c>
      <c r="E701" s="28">
        <v>1</v>
      </c>
      <c r="F701" s="19">
        <v>1</v>
      </c>
      <c r="G701" s="19">
        <v>1</v>
      </c>
      <c r="H701" s="19">
        <v>1</v>
      </c>
    </row>
    <row r="702" spans="1:8" ht="15" thickBot="1"/>
    <row r="703" spans="1:8" ht="18.600000000000001" thickBot="1">
      <c r="A703" s="197"/>
      <c r="B703" s="231" t="s">
        <v>77</v>
      </c>
      <c r="C703" s="232"/>
      <c r="D703" s="232"/>
      <c r="E703" s="232"/>
      <c r="F703" s="232"/>
      <c r="G703" s="232"/>
      <c r="H703" s="266"/>
    </row>
    <row r="704" spans="1:8" ht="18">
      <c r="A704" s="241"/>
      <c r="B704" s="115" t="s">
        <v>53</v>
      </c>
      <c r="C704" s="115" t="s">
        <v>54</v>
      </c>
      <c r="D704" s="115" t="s">
        <v>55</v>
      </c>
      <c r="E704" s="115" t="s">
        <v>56</v>
      </c>
      <c r="F704" s="116" t="s">
        <v>57</v>
      </c>
      <c r="G704" s="115" t="s">
        <v>58</v>
      </c>
      <c r="H704" s="94" t="s">
        <v>261</v>
      </c>
    </row>
    <row r="705" spans="1:8" ht="18">
      <c r="A705" s="241"/>
      <c r="B705" s="29"/>
      <c r="C705" s="29"/>
      <c r="D705" s="29"/>
      <c r="E705" s="29"/>
      <c r="F705" s="29"/>
      <c r="G705" s="29"/>
      <c r="H705" s="15"/>
    </row>
    <row r="706" spans="1:8" ht="17.399999999999999">
      <c r="A706" s="25" t="s">
        <v>0</v>
      </c>
      <c r="B706" s="21">
        <f t="shared" ref="B706:H706" si="52">B708+B709+B712+B713+B714+B715+B716+B717+B718+B719+B720</f>
        <v>653</v>
      </c>
      <c r="C706" s="21">
        <f t="shared" si="52"/>
        <v>550</v>
      </c>
      <c r="D706" s="21">
        <f t="shared" si="52"/>
        <v>546</v>
      </c>
      <c r="E706" s="21">
        <f t="shared" si="52"/>
        <v>576</v>
      </c>
      <c r="F706" s="21">
        <f t="shared" si="52"/>
        <v>512</v>
      </c>
      <c r="G706" s="21">
        <f t="shared" si="52"/>
        <v>551</v>
      </c>
      <c r="H706" s="21">
        <f t="shared" si="52"/>
        <v>522</v>
      </c>
    </row>
    <row r="707" spans="1:8" ht="18">
      <c r="A707" s="26" t="s">
        <v>1</v>
      </c>
      <c r="B707" s="3"/>
      <c r="C707" s="3"/>
      <c r="D707" s="3"/>
      <c r="E707" s="3"/>
      <c r="F707" s="15"/>
      <c r="G707" s="15"/>
      <c r="H707" s="15"/>
    </row>
    <row r="708" spans="1:8" ht="18">
      <c r="A708" s="26" t="s">
        <v>2</v>
      </c>
      <c r="B708" s="28">
        <v>83</v>
      </c>
      <c r="C708" s="28">
        <v>80</v>
      </c>
      <c r="D708" s="28">
        <v>71</v>
      </c>
      <c r="E708" s="28">
        <v>75</v>
      </c>
      <c r="F708" s="19">
        <v>55</v>
      </c>
      <c r="G708" s="19">
        <v>68</v>
      </c>
      <c r="H708" s="19">
        <v>14</v>
      </c>
    </row>
    <row r="709" spans="1:8" ht="18">
      <c r="A709" s="26" t="s">
        <v>3</v>
      </c>
      <c r="B709" s="28">
        <v>241</v>
      </c>
      <c r="C709" s="28">
        <v>190</v>
      </c>
      <c r="D709" s="28">
        <v>213</v>
      </c>
      <c r="E709" s="28">
        <v>241</v>
      </c>
      <c r="F709" s="19">
        <v>159</v>
      </c>
      <c r="G709" s="19">
        <v>173</v>
      </c>
      <c r="H709" s="19">
        <v>152</v>
      </c>
    </row>
    <row r="710" spans="1:8" ht="18">
      <c r="A710" s="26" t="s">
        <v>1</v>
      </c>
      <c r="B710" s="28"/>
      <c r="C710" s="28"/>
      <c r="D710" s="28"/>
      <c r="E710" s="28"/>
      <c r="F710" s="19"/>
      <c r="G710" s="19"/>
      <c r="H710" s="15"/>
    </row>
    <row r="711" spans="1:8" ht="36">
      <c r="A711" s="30" t="s">
        <v>76</v>
      </c>
      <c r="B711" s="28"/>
      <c r="C711" s="28"/>
      <c r="D711" s="28"/>
      <c r="E711" s="28">
        <v>235</v>
      </c>
      <c r="F711" s="19">
        <v>155</v>
      </c>
      <c r="G711" s="19">
        <v>166</v>
      </c>
      <c r="H711" s="19">
        <v>152</v>
      </c>
    </row>
    <row r="712" spans="1:8" ht="18">
      <c r="A712" s="26" t="s">
        <v>4</v>
      </c>
      <c r="B712" s="28">
        <v>15</v>
      </c>
      <c r="C712" s="28">
        <v>22</v>
      </c>
      <c r="D712" s="28">
        <v>20</v>
      </c>
      <c r="E712" s="28">
        <v>24</v>
      </c>
      <c r="F712" s="19">
        <v>29</v>
      </c>
      <c r="G712" s="19">
        <v>34</v>
      </c>
      <c r="H712" s="19">
        <v>38</v>
      </c>
    </row>
    <row r="713" spans="1:8" ht="18">
      <c r="A713" s="26" t="s">
        <v>5</v>
      </c>
      <c r="B713" s="28">
        <v>34</v>
      </c>
      <c r="C713" s="28">
        <v>9</v>
      </c>
      <c r="D713" s="28"/>
      <c r="E713" s="28"/>
      <c r="F713" s="19"/>
      <c r="G713" s="19"/>
      <c r="H713" s="15"/>
    </row>
    <row r="714" spans="1:8" ht="18">
      <c r="A714" s="26" t="s">
        <v>6</v>
      </c>
      <c r="B714" s="28"/>
      <c r="C714" s="28"/>
      <c r="D714" s="28"/>
      <c r="E714" s="28"/>
      <c r="F714" s="19"/>
      <c r="G714" s="19"/>
      <c r="H714" s="15"/>
    </row>
    <row r="715" spans="1:8" ht="18">
      <c r="A715" s="26" t="s">
        <v>7</v>
      </c>
      <c r="B715" s="28">
        <v>6</v>
      </c>
      <c r="C715" s="28"/>
      <c r="D715" s="28"/>
      <c r="E715" s="28"/>
      <c r="F715" s="19"/>
      <c r="G715" s="19"/>
      <c r="H715" s="15"/>
    </row>
    <row r="716" spans="1:8" ht="18">
      <c r="A716" s="26" t="s">
        <v>8</v>
      </c>
      <c r="B716" s="28"/>
      <c r="C716" s="28"/>
      <c r="D716" s="28"/>
      <c r="E716" s="28"/>
      <c r="F716" s="19"/>
      <c r="G716" s="19"/>
      <c r="H716" s="15"/>
    </row>
    <row r="717" spans="1:8" ht="18">
      <c r="A717" s="26" t="s">
        <v>9</v>
      </c>
      <c r="B717" s="28">
        <v>22</v>
      </c>
      <c r="C717" s="28">
        <v>20</v>
      </c>
      <c r="D717" s="28">
        <v>18</v>
      </c>
      <c r="E717" s="28">
        <v>20</v>
      </c>
      <c r="F717" s="19">
        <v>23</v>
      </c>
      <c r="G717" s="19">
        <v>21</v>
      </c>
      <c r="H717" s="19">
        <v>26</v>
      </c>
    </row>
    <row r="718" spans="1:8" ht="18">
      <c r="A718" s="26" t="s">
        <v>10</v>
      </c>
      <c r="B718" s="28">
        <v>8</v>
      </c>
      <c r="C718" s="28">
        <v>9</v>
      </c>
      <c r="D718" s="28">
        <v>5</v>
      </c>
      <c r="E718" s="28">
        <v>3</v>
      </c>
      <c r="F718" s="19">
        <v>2</v>
      </c>
      <c r="G718" s="19">
        <v>6</v>
      </c>
      <c r="H718" s="19">
        <v>13</v>
      </c>
    </row>
    <row r="719" spans="1:8" ht="18">
      <c r="A719" s="26" t="s">
        <v>11</v>
      </c>
      <c r="B719" s="28">
        <v>22</v>
      </c>
      <c r="C719" s="28">
        <v>19</v>
      </c>
      <c r="D719" s="28">
        <v>16</v>
      </c>
      <c r="E719" s="28">
        <v>8</v>
      </c>
      <c r="F719" s="19">
        <v>8</v>
      </c>
      <c r="G719" s="19">
        <v>7</v>
      </c>
      <c r="H719" s="19">
        <v>12</v>
      </c>
    </row>
    <row r="720" spans="1:8" ht="18">
      <c r="A720" s="3" t="s">
        <v>12</v>
      </c>
      <c r="B720" s="28">
        <v>222</v>
      </c>
      <c r="C720" s="28">
        <v>201</v>
      </c>
      <c r="D720" s="28">
        <v>203</v>
      </c>
      <c r="E720" s="28">
        <v>205</v>
      </c>
      <c r="F720" s="19">
        <v>236</v>
      </c>
      <c r="G720" s="19">
        <v>242</v>
      </c>
      <c r="H720" s="19">
        <v>267</v>
      </c>
    </row>
    <row r="722" spans="1:14" ht="17.399999999999999">
      <c r="A722" s="209" t="s">
        <v>78</v>
      </c>
      <c r="B722" s="209"/>
      <c r="C722" s="209"/>
      <c r="D722" s="209"/>
      <c r="E722" s="209"/>
      <c r="F722" s="209"/>
      <c r="G722" s="209"/>
      <c r="H722" s="209"/>
      <c r="I722" s="209"/>
      <c r="J722" s="209"/>
    </row>
    <row r="723" spans="1:14">
      <c r="B723" s="210" t="s">
        <v>36</v>
      </c>
      <c r="C723" s="210"/>
      <c r="D723" s="210"/>
      <c r="E723" s="210"/>
      <c r="F723" s="210"/>
    </row>
    <row r="725" spans="1:14" ht="18">
      <c r="A725" s="241"/>
      <c r="B725" s="187" t="s">
        <v>71</v>
      </c>
      <c r="C725" s="187"/>
      <c r="D725" s="187"/>
      <c r="E725" s="187"/>
      <c r="F725" s="187"/>
      <c r="G725" s="187"/>
      <c r="H725" s="187"/>
      <c r="I725" s="187"/>
      <c r="J725" s="187"/>
      <c r="K725" s="187"/>
      <c r="L725" s="187"/>
      <c r="M725" s="187"/>
      <c r="N725" s="187"/>
    </row>
    <row r="726" spans="1:14" ht="18">
      <c r="A726" s="241"/>
      <c r="B726" s="127" t="s">
        <v>79</v>
      </c>
      <c r="C726" s="127" t="s">
        <v>80</v>
      </c>
      <c r="D726" s="127" t="s">
        <v>81</v>
      </c>
      <c r="E726" s="207" t="s">
        <v>82</v>
      </c>
      <c r="F726" s="207"/>
      <c r="G726" s="207" t="s">
        <v>83</v>
      </c>
      <c r="H726" s="207"/>
      <c r="I726" s="251" t="s">
        <v>84</v>
      </c>
      <c r="J726" s="252"/>
      <c r="K726" s="229"/>
      <c r="L726" s="254" t="s">
        <v>267</v>
      </c>
      <c r="M726" s="255"/>
      <c r="N726" s="255"/>
    </row>
    <row r="727" spans="1:14" ht="36">
      <c r="A727" s="241"/>
      <c r="B727" s="29"/>
      <c r="C727" s="29"/>
      <c r="D727" s="29"/>
      <c r="E727" s="29" t="s">
        <v>72</v>
      </c>
      <c r="F727" s="29" t="s">
        <v>85</v>
      </c>
      <c r="G727" s="29" t="s">
        <v>72</v>
      </c>
      <c r="H727" s="29" t="s">
        <v>85</v>
      </c>
      <c r="I727" s="29" t="s">
        <v>72</v>
      </c>
      <c r="J727" s="29" t="s">
        <v>85</v>
      </c>
      <c r="K727" s="94" t="s">
        <v>244</v>
      </c>
      <c r="L727" s="126" t="s">
        <v>72</v>
      </c>
      <c r="M727" s="126" t="s">
        <v>85</v>
      </c>
      <c r="N727" s="94" t="s">
        <v>244</v>
      </c>
    </row>
    <row r="728" spans="1:14" ht="17.399999999999999">
      <c r="A728" s="25" t="s">
        <v>0</v>
      </c>
      <c r="B728" s="21">
        <f t="shared" ref="B728:K728" si="53">B730+B731+B734+B735+B736+B737+B738+B739+B740+B741+B742</f>
        <v>97</v>
      </c>
      <c r="C728" s="21">
        <f t="shared" si="53"/>
        <v>91</v>
      </c>
      <c r="D728" s="21">
        <f t="shared" si="53"/>
        <v>91</v>
      </c>
      <c r="E728" s="21">
        <f t="shared" si="53"/>
        <v>117</v>
      </c>
      <c r="F728" s="21">
        <f t="shared" si="53"/>
        <v>11</v>
      </c>
      <c r="G728" s="21">
        <f t="shared" si="53"/>
        <v>102</v>
      </c>
      <c r="H728" s="21">
        <f t="shared" si="53"/>
        <v>3</v>
      </c>
      <c r="I728" s="21">
        <f t="shared" si="53"/>
        <v>134</v>
      </c>
      <c r="J728" s="21">
        <f t="shared" si="53"/>
        <v>0</v>
      </c>
      <c r="K728" s="21">
        <f t="shared" si="53"/>
        <v>8</v>
      </c>
      <c r="L728" s="21">
        <f t="shared" ref="L728:N728" si="54">L730+L731+L734+L735+L736+L737+L738+L739+L740+L741+L742</f>
        <v>125</v>
      </c>
      <c r="M728" s="21">
        <f t="shared" si="54"/>
        <v>0</v>
      </c>
      <c r="N728" s="21">
        <f t="shared" si="54"/>
        <v>20</v>
      </c>
    </row>
    <row r="729" spans="1:14" ht="18">
      <c r="A729" s="26" t="s">
        <v>1</v>
      </c>
      <c r="B729" s="3"/>
      <c r="C729" s="3"/>
      <c r="D729" s="3"/>
      <c r="E729" s="3"/>
      <c r="F729" s="15"/>
      <c r="G729" s="15"/>
      <c r="H729" s="15"/>
      <c r="I729" s="15"/>
      <c r="J729" s="15"/>
      <c r="K729" s="15"/>
      <c r="L729" s="15"/>
      <c r="M729" s="15"/>
      <c r="N729" s="15"/>
    </row>
    <row r="730" spans="1:14" ht="18">
      <c r="A730" s="100" t="s">
        <v>2</v>
      </c>
      <c r="B730" s="101">
        <v>9</v>
      </c>
      <c r="C730" s="101">
        <v>7</v>
      </c>
      <c r="D730" s="101">
        <v>4</v>
      </c>
      <c r="E730" s="101">
        <v>12</v>
      </c>
      <c r="F730" s="96">
        <v>0</v>
      </c>
      <c r="G730" s="96">
        <v>9</v>
      </c>
      <c r="H730" s="96">
        <v>0</v>
      </c>
      <c r="I730" s="96">
        <v>6</v>
      </c>
      <c r="J730" s="96">
        <v>0</v>
      </c>
      <c r="K730" s="96">
        <v>3</v>
      </c>
      <c r="L730" s="96">
        <v>9</v>
      </c>
      <c r="M730" s="96">
        <v>0</v>
      </c>
      <c r="N730" s="96">
        <v>0</v>
      </c>
    </row>
    <row r="731" spans="1:14" ht="18">
      <c r="A731" s="100" t="s">
        <v>3</v>
      </c>
      <c r="B731" s="101">
        <v>17</v>
      </c>
      <c r="C731" s="101">
        <v>15</v>
      </c>
      <c r="D731" s="101">
        <v>28</v>
      </c>
      <c r="E731" s="101">
        <v>28</v>
      </c>
      <c r="F731" s="96">
        <v>0</v>
      </c>
      <c r="G731" s="96">
        <v>26</v>
      </c>
      <c r="H731" s="96">
        <v>0</v>
      </c>
      <c r="I731" s="96">
        <v>32</v>
      </c>
      <c r="J731" s="96">
        <v>0</v>
      </c>
      <c r="K731" s="97"/>
      <c r="L731" s="96">
        <v>35</v>
      </c>
      <c r="M731" s="96">
        <v>0</v>
      </c>
      <c r="N731" s="96">
        <v>2</v>
      </c>
    </row>
    <row r="732" spans="1:14" ht="18">
      <c r="A732" s="100" t="s">
        <v>1</v>
      </c>
      <c r="B732" s="101"/>
      <c r="C732" s="101"/>
      <c r="D732" s="101"/>
      <c r="E732" s="101"/>
      <c r="F732" s="96"/>
      <c r="G732" s="96"/>
      <c r="H732" s="96"/>
      <c r="I732" s="96"/>
      <c r="J732" s="96"/>
      <c r="K732" s="97"/>
      <c r="L732" s="96"/>
      <c r="M732" s="96"/>
      <c r="N732" s="97"/>
    </row>
    <row r="733" spans="1:14" ht="36">
      <c r="A733" s="102" t="s">
        <v>76</v>
      </c>
      <c r="B733" s="101"/>
      <c r="C733" s="101"/>
      <c r="D733" s="101"/>
      <c r="E733" s="101">
        <v>28</v>
      </c>
      <c r="F733" s="96">
        <v>0</v>
      </c>
      <c r="G733" s="96">
        <v>26</v>
      </c>
      <c r="H733" s="96">
        <v>0</v>
      </c>
      <c r="I733" s="96">
        <v>32</v>
      </c>
      <c r="J733" s="96">
        <v>0</v>
      </c>
      <c r="K733" s="96">
        <v>0</v>
      </c>
      <c r="L733" s="96">
        <v>35</v>
      </c>
      <c r="M733" s="96">
        <v>0</v>
      </c>
      <c r="N733" s="96">
        <v>2</v>
      </c>
    </row>
    <row r="734" spans="1:14" ht="18">
      <c r="A734" s="100" t="s">
        <v>4</v>
      </c>
      <c r="B734" s="101">
        <v>3</v>
      </c>
      <c r="C734" s="101">
        <v>6</v>
      </c>
      <c r="D734" s="101">
        <v>7</v>
      </c>
      <c r="E734" s="101">
        <v>5</v>
      </c>
      <c r="F734" s="96">
        <v>0</v>
      </c>
      <c r="G734" s="96">
        <v>9</v>
      </c>
      <c r="H734" s="96">
        <v>0</v>
      </c>
      <c r="I734" s="96">
        <v>6</v>
      </c>
      <c r="J734" s="96">
        <v>0</v>
      </c>
      <c r="K734" s="96">
        <v>2</v>
      </c>
      <c r="L734" s="96">
        <v>6</v>
      </c>
      <c r="M734" s="96">
        <v>0</v>
      </c>
      <c r="N734" s="96">
        <v>0</v>
      </c>
    </row>
    <row r="735" spans="1:14" ht="18">
      <c r="A735" s="100" t="s">
        <v>5</v>
      </c>
      <c r="B735" s="101">
        <v>6</v>
      </c>
      <c r="C735" s="101">
        <v>1</v>
      </c>
      <c r="D735" s="101">
        <v>4</v>
      </c>
      <c r="E735" s="101"/>
      <c r="F735" s="96"/>
      <c r="G735" s="96"/>
      <c r="H735" s="96"/>
      <c r="I735" s="96"/>
      <c r="J735" s="96"/>
      <c r="K735" s="97"/>
      <c r="L735" s="96"/>
      <c r="M735" s="96"/>
      <c r="N735" s="97"/>
    </row>
    <row r="736" spans="1:14" ht="18">
      <c r="A736" s="100" t="s">
        <v>6</v>
      </c>
      <c r="B736" s="101"/>
      <c r="C736" s="101"/>
      <c r="D736" s="101"/>
      <c r="E736" s="101"/>
      <c r="F736" s="96"/>
      <c r="G736" s="96"/>
      <c r="H736" s="96"/>
      <c r="I736" s="96"/>
      <c r="J736" s="96"/>
      <c r="K736" s="97"/>
      <c r="L736" s="96"/>
      <c r="M736" s="96"/>
      <c r="N736" s="97"/>
    </row>
    <row r="737" spans="1:14" ht="18">
      <c r="A737" s="100" t="s">
        <v>7</v>
      </c>
      <c r="B737" s="101">
        <v>2</v>
      </c>
      <c r="C737" s="101"/>
      <c r="D737" s="101"/>
      <c r="E737" s="101"/>
      <c r="F737" s="96"/>
      <c r="G737" s="96"/>
      <c r="H737" s="96"/>
      <c r="I737" s="96"/>
      <c r="J737" s="96"/>
      <c r="K737" s="97"/>
      <c r="L737" s="96"/>
      <c r="M737" s="96"/>
      <c r="N737" s="97"/>
    </row>
    <row r="738" spans="1:14" ht="18">
      <c r="A738" s="100" t="s">
        <v>8</v>
      </c>
      <c r="B738" s="101"/>
      <c r="C738" s="101"/>
      <c r="D738" s="101"/>
      <c r="E738" s="101"/>
      <c r="F738" s="96"/>
      <c r="G738" s="96"/>
      <c r="H738" s="96"/>
      <c r="I738" s="96"/>
      <c r="J738" s="96"/>
      <c r="K738" s="97"/>
      <c r="L738" s="96"/>
      <c r="M738" s="96"/>
      <c r="N738" s="97"/>
    </row>
    <row r="739" spans="1:14" ht="18">
      <c r="A739" s="100" t="s">
        <v>9</v>
      </c>
      <c r="B739" s="101">
        <v>1</v>
      </c>
      <c r="C739" s="101">
        <v>2</v>
      </c>
      <c r="D739" s="101"/>
      <c r="E739" s="101">
        <v>2</v>
      </c>
      <c r="F739" s="96">
        <v>0</v>
      </c>
      <c r="G739" s="96">
        <v>1</v>
      </c>
      <c r="H739" s="96">
        <v>0</v>
      </c>
      <c r="I739" s="96">
        <v>2</v>
      </c>
      <c r="J739" s="96">
        <v>0</v>
      </c>
      <c r="K739" s="96">
        <v>1</v>
      </c>
      <c r="L739" s="96">
        <v>0</v>
      </c>
      <c r="M739" s="96">
        <v>0</v>
      </c>
      <c r="N739" s="96">
        <v>0</v>
      </c>
    </row>
    <row r="740" spans="1:14" ht="18">
      <c r="A740" s="100" t="s">
        <v>10</v>
      </c>
      <c r="B740" s="101">
        <v>1</v>
      </c>
      <c r="C740" s="101">
        <v>2</v>
      </c>
      <c r="D740" s="101">
        <v>1</v>
      </c>
      <c r="E740" s="101">
        <v>1</v>
      </c>
      <c r="F740" s="96">
        <v>0</v>
      </c>
      <c r="G740" s="96">
        <v>0</v>
      </c>
      <c r="H740" s="96">
        <v>0</v>
      </c>
      <c r="I740" s="96">
        <v>0</v>
      </c>
      <c r="J740" s="96">
        <v>0</v>
      </c>
      <c r="K740" s="96">
        <v>0</v>
      </c>
      <c r="L740" s="96">
        <v>0</v>
      </c>
      <c r="M740" s="96">
        <v>0</v>
      </c>
      <c r="N740" s="96">
        <v>1</v>
      </c>
    </row>
    <row r="741" spans="1:14" ht="18">
      <c r="A741" s="100" t="s">
        <v>11</v>
      </c>
      <c r="B741" s="101">
        <v>1</v>
      </c>
      <c r="C741" s="101">
        <v>3</v>
      </c>
      <c r="D741" s="101">
        <v>0</v>
      </c>
      <c r="E741" s="101">
        <v>0</v>
      </c>
      <c r="F741" s="96">
        <v>0</v>
      </c>
      <c r="G741" s="96">
        <v>0</v>
      </c>
      <c r="H741" s="96">
        <v>0</v>
      </c>
      <c r="I741" s="96">
        <v>1</v>
      </c>
      <c r="J741" s="96">
        <v>0</v>
      </c>
      <c r="K741" s="96">
        <v>0</v>
      </c>
      <c r="L741" s="96">
        <v>0</v>
      </c>
      <c r="M741" s="96">
        <v>0</v>
      </c>
      <c r="N741" s="96">
        <v>1</v>
      </c>
    </row>
    <row r="742" spans="1:14" ht="18">
      <c r="A742" s="100" t="s">
        <v>12</v>
      </c>
      <c r="B742" s="101">
        <v>57</v>
      </c>
      <c r="C742" s="101">
        <v>55</v>
      </c>
      <c r="D742" s="101">
        <v>47</v>
      </c>
      <c r="E742" s="101">
        <v>69</v>
      </c>
      <c r="F742" s="96">
        <v>11</v>
      </c>
      <c r="G742" s="96">
        <v>57</v>
      </c>
      <c r="H742" s="96">
        <v>3</v>
      </c>
      <c r="I742" s="96">
        <v>87</v>
      </c>
      <c r="J742" s="96">
        <v>0</v>
      </c>
      <c r="K742" s="96">
        <v>2</v>
      </c>
      <c r="L742" s="96">
        <v>75</v>
      </c>
      <c r="M742" s="96">
        <v>0</v>
      </c>
      <c r="N742" s="96">
        <v>16</v>
      </c>
    </row>
    <row r="743" spans="1:14">
      <c r="A743" s="98"/>
      <c r="B743" s="98"/>
      <c r="C743" s="98"/>
      <c r="D743" s="98"/>
      <c r="E743" s="98"/>
      <c r="F743" s="98"/>
      <c r="G743" s="98"/>
      <c r="H743" s="98"/>
      <c r="I743" s="98"/>
      <c r="J743" s="98"/>
      <c r="K743" s="98"/>
    </row>
    <row r="744" spans="1:14" ht="18">
      <c r="A744" s="244"/>
      <c r="B744" s="267" t="s">
        <v>73</v>
      </c>
      <c r="C744" s="267"/>
      <c r="D744" s="267"/>
      <c r="E744" s="267"/>
      <c r="F744" s="267"/>
      <c r="G744" s="267"/>
      <c r="H744" s="267"/>
      <c r="I744" s="267"/>
      <c r="J744" s="267"/>
      <c r="K744" s="267"/>
      <c r="L744" s="267"/>
      <c r="M744" s="267"/>
      <c r="N744" s="267"/>
    </row>
    <row r="745" spans="1:14" ht="18">
      <c r="A745" s="244"/>
      <c r="B745" s="103" t="s">
        <v>79</v>
      </c>
      <c r="C745" s="103" t="s">
        <v>80</v>
      </c>
      <c r="D745" s="103" t="s">
        <v>81</v>
      </c>
      <c r="E745" s="245" t="s">
        <v>82</v>
      </c>
      <c r="F745" s="245"/>
      <c r="G745" s="245" t="s">
        <v>83</v>
      </c>
      <c r="H745" s="257"/>
      <c r="I745" s="257" t="s">
        <v>84</v>
      </c>
      <c r="J745" s="268"/>
      <c r="K745" s="269"/>
      <c r="L745" s="257" t="s">
        <v>267</v>
      </c>
      <c r="M745" s="268"/>
      <c r="N745" s="269"/>
    </row>
    <row r="746" spans="1:14" ht="36">
      <c r="A746" s="244"/>
      <c r="B746" s="103"/>
      <c r="C746" s="103"/>
      <c r="D746" s="103"/>
      <c r="E746" s="103" t="s">
        <v>72</v>
      </c>
      <c r="F746" s="103" t="s">
        <v>85</v>
      </c>
      <c r="G746" s="103" t="s">
        <v>72</v>
      </c>
      <c r="H746" s="103" t="s">
        <v>85</v>
      </c>
      <c r="I746" s="104" t="s">
        <v>72</v>
      </c>
      <c r="J746" s="105" t="s">
        <v>85</v>
      </c>
      <c r="K746" s="103" t="s">
        <v>244</v>
      </c>
      <c r="L746" s="104" t="s">
        <v>72</v>
      </c>
      <c r="M746" s="105" t="s">
        <v>85</v>
      </c>
      <c r="N746" s="128" t="s">
        <v>244</v>
      </c>
    </row>
    <row r="747" spans="1:14" ht="17.399999999999999">
      <c r="A747" s="106" t="s">
        <v>0</v>
      </c>
      <c r="B747" s="107">
        <f t="shared" ref="B747:K747" si="55">B749+B750+B753+B754+B755+B756+B757+B758+B759+B760+B761</f>
        <v>69</v>
      </c>
      <c r="C747" s="107">
        <f t="shared" si="55"/>
        <v>70</v>
      </c>
      <c r="D747" s="107">
        <f t="shared" si="55"/>
        <v>54</v>
      </c>
      <c r="E747" s="107">
        <f t="shared" si="55"/>
        <v>43</v>
      </c>
      <c r="F747" s="107">
        <f t="shared" si="55"/>
        <v>1</v>
      </c>
      <c r="G747" s="107">
        <f t="shared" si="55"/>
        <v>40</v>
      </c>
      <c r="H747" s="107">
        <f t="shared" si="55"/>
        <v>0</v>
      </c>
      <c r="I747" s="107">
        <f t="shared" si="55"/>
        <v>28</v>
      </c>
      <c r="J747" s="108">
        <f t="shared" si="55"/>
        <v>0</v>
      </c>
      <c r="K747" s="107">
        <f t="shared" si="55"/>
        <v>8</v>
      </c>
      <c r="L747" s="107">
        <f t="shared" ref="L747:N747" si="56">L749+L750+L753+L754+L755+L756+L757+L758+L759+L760+L761</f>
        <v>43</v>
      </c>
      <c r="M747" s="108">
        <f t="shared" si="56"/>
        <v>0</v>
      </c>
      <c r="N747" s="107">
        <f t="shared" si="56"/>
        <v>29</v>
      </c>
    </row>
    <row r="748" spans="1:14" ht="18">
      <c r="A748" s="100" t="s">
        <v>1</v>
      </c>
      <c r="B748" s="109"/>
      <c r="C748" s="109"/>
      <c r="D748" s="109"/>
      <c r="E748" s="109"/>
      <c r="F748" s="97"/>
      <c r="G748" s="97"/>
      <c r="H748" s="97"/>
      <c r="I748" s="97"/>
      <c r="J748" s="110"/>
      <c r="K748" s="97"/>
      <c r="L748" s="97"/>
      <c r="M748" s="110"/>
      <c r="N748" s="97"/>
    </row>
    <row r="749" spans="1:14" ht="18">
      <c r="A749" s="100" t="s">
        <v>2</v>
      </c>
      <c r="B749" s="101">
        <v>9</v>
      </c>
      <c r="C749" s="101">
        <v>6</v>
      </c>
      <c r="D749" s="101">
        <v>9</v>
      </c>
      <c r="E749" s="101">
        <v>9</v>
      </c>
      <c r="F749" s="96">
        <v>0</v>
      </c>
      <c r="G749" s="96">
        <v>2</v>
      </c>
      <c r="H749" s="96">
        <v>0</v>
      </c>
      <c r="I749" s="96">
        <v>1</v>
      </c>
      <c r="J749" s="111">
        <v>0</v>
      </c>
      <c r="K749" s="96">
        <v>2</v>
      </c>
      <c r="L749" s="96">
        <v>1</v>
      </c>
      <c r="M749" s="111">
        <v>0</v>
      </c>
      <c r="N749" s="96">
        <v>1</v>
      </c>
    </row>
    <row r="750" spans="1:14" ht="18">
      <c r="A750" s="100" t="s">
        <v>3</v>
      </c>
      <c r="B750" s="101">
        <v>11</v>
      </c>
      <c r="C750" s="101">
        <v>20</v>
      </c>
      <c r="D750" s="101">
        <v>14</v>
      </c>
      <c r="E750" s="101">
        <v>23</v>
      </c>
      <c r="F750" s="96">
        <v>0</v>
      </c>
      <c r="G750" s="96">
        <v>19</v>
      </c>
      <c r="H750" s="96">
        <v>0</v>
      </c>
      <c r="I750" s="96">
        <v>7</v>
      </c>
      <c r="J750" s="111">
        <v>0</v>
      </c>
      <c r="K750" s="96">
        <v>2</v>
      </c>
      <c r="L750" s="96">
        <v>5</v>
      </c>
      <c r="M750" s="111">
        <v>0</v>
      </c>
      <c r="N750" s="96">
        <v>3</v>
      </c>
    </row>
    <row r="751" spans="1:14" ht="18">
      <c r="A751" s="100" t="s">
        <v>1</v>
      </c>
      <c r="B751" s="101"/>
      <c r="C751" s="101"/>
      <c r="D751" s="101"/>
      <c r="E751" s="101"/>
      <c r="F751" s="96"/>
      <c r="G751" s="96"/>
      <c r="H751" s="96"/>
      <c r="I751" s="96"/>
      <c r="J751" s="111"/>
      <c r="K751" s="97"/>
      <c r="L751" s="96"/>
      <c r="M751" s="111"/>
      <c r="N751" s="97"/>
    </row>
    <row r="752" spans="1:14" ht="36">
      <c r="A752" s="102" t="s">
        <v>76</v>
      </c>
      <c r="B752" s="101"/>
      <c r="C752" s="101"/>
      <c r="D752" s="101"/>
      <c r="E752" s="101">
        <v>17</v>
      </c>
      <c r="F752" s="96">
        <v>0</v>
      </c>
      <c r="G752" s="96">
        <v>19</v>
      </c>
      <c r="H752" s="96">
        <v>0</v>
      </c>
      <c r="I752" s="96">
        <v>6</v>
      </c>
      <c r="J752" s="111">
        <v>0</v>
      </c>
      <c r="K752" s="96">
        <v>0</v>
      </c>
      <c r="L752" s="96">
        <v>5</v>
      </c>
      <c r="M752" s="111">
        <v>0</v>
      </c>
      <c r="N752" s="96">
        <v>2</v>
      </c>
    </row>
    <row r="753" spans="1:14" ht="18">
      <c r="A753" s="100" t="s">
        <v>4</v>
      </c>
      <c r="B753" s="101">
        <v>1</v>
      </c>
      <c r="C753" s="101">
        <v>2</v>
      </c>
      <c r="D753" s="101"/>
      <c r="E753" s="101"/>
      <c r="F753" s="96"/>
      <c r="G753" s="96"/>
      <c r="H753" s="96"/>
      <c r="I753" s="96">
        <v>0</v>
      </c>
      <c r="J753" s="111">
        <v>0</v>
      </c>
      <c r="K753" s="96">
        <v>0</v>
      </c>
      <c r="L753" s="96">
        <v>2</v>
      </c>
      <c r="M753" s="111">
        <v>0</v>
      </c>
      <c r="N753" s="96">
        <v>3</v>
      </c>
    </row>
    <row r="754" spans="1:14" ht="18">
      <c r="A754" s="100" t="s">
        <v>5</v>
      </c>
      <c r="B754" s="101">
        <v>6</v>
      </c>
      <c r="C754" s="101">
        <v>4</v>
      </c>
      <c r="D754" s="101"/>
      <c r="E754" s="101"/>
      <c r="F754" s="96"/>
      <c r="G754" s="96"/>
      <c r="H754" s="96"/>
      <c r="I754" s="96"/>
      <c r="J754" s="111"/>
      <c r="K754" s="97"/>
      <c r="L754" s="96"/>
      <c r="M754" s="111"/>
      <c r="N754" s="97"/>
    </row>
    <row r="755" spans="1:14" ht="18">
      <c r="A755" s="100" t="s">
        <v>6</v>
      </c>
      <c r="B755" s="101"/>
      <c r="C755" s="101"/>
      <c r="D755" s="101"/>
      <c r="E755" s="101"/>
      <c r="F755" s="96"/>
      <c r="G755" s="96"/>
      <c r="H755" s="96"/>
      <c r="I755" s="96"/>
      <c r="J755" s="111"/>
      <c r="K755" s="97"/>
      <c r="L755" s="96"/>
      <c r="M755" s="111"/>
      <c r="N755" s="97"/>
    </row>
    <row r="756" spans="1:14" ht="18">
      <c r="A756" s="100" t="s">
        <v>7</v>
      </c>
      <c r="B756" s="101"/>
      <c r="C756" s="101"/>
      <c r="D756" s="101"/>
      <c r="E756" s="101"/>
      <c r="F756" s="96"/>
      <c r="G756" s="96"/>
      <c r="H756" s="96"/>
      <c r="I756" s="96"/>
      <c r="J756" s="111"/>
      <c r="K756" s="97"/>
      <c r="L756" s="96"/>
      <c r="M756" s="111"/>
      <c r="N756" s="97"/>
    </row>
    <row r="757" spans="1:14" ht="18">
      <c r="A757" s="100" t="s">
        <v>8</v>
      </c>
      <c r="B757" s="101"/>
      <c r="C757" s="101"/>
      <c r="D757" s="101"/>
      <c r="E757" s="101"/>
      <c r="F757" s="96"/>
      <c r="G757" s="96"/>
      <c r="H757" s="96"/>
      <c r="I757" s="96"/>
      <c r="J757" s="111"/>
      <c r="K757" s="97"/>
      <c r="L757" s="96"/>
      <c r="M757" s="111"/>
      <c r="N757" s="97"/>
    </row>
    <row r="758" spans="1:14" ht="18">
      <c r="A758" s="100" t="s">
        <v>9</v>
      </c>
      <c r="B758" s="101">
        <v>7</v>
      </c>
      <c r="C758" s="101">
        <v>2</v>
      </c>
      <c r="D758" s="101">
        <v>1</v>
      </c>
      <c r="E758" s="101">
        <v>3</v>
      </c>
      <c r="F758" s="96">
        <v>0</v>
      </c>
      <c r="G758" s="96">
        <v>2</v>
      </c>
      <c r="H758" s="96">
        <v>0</v>
      </c>
      <c r="I758" s="96"/>
      <c r="J758" s="111"/>
      <c r="K758" s="97"/>
      <c r="L758" s="96"/>
      <c r="M758" s="111"/>
      <c r="N758" s="96">
        <v>4</v>
      </c>
    </row>
    <row r="759" spans="1:14" ht="18">
      <c r="A759" s="100" t="s">
        <v>10</v>
      </c>
      <c r="B759" s="101">
        <v>1</v>
      </c>
      <c r="C759" s="101"/>
      <c r="D759" s="101"/>
      <c r="E759" s="101"/>
      <c r="F759" s="96"/>
      <c r="G759" s="96">
        <v>1</v>
      </c>
      <c r="H759" s="96">
        <v>0</v>
      </c>
      <c r="I759" s="96"/>
      <c r="J759" s="111"/>
      <c r="K759" s="97"/>
      <c r="L759" s="96">
        <v>6</v>
      </c>
      <c r="M759" s="111"/>
      <c r="N759" s="96">
        <v>1</v>
      </c>
    </row>
    <row r="760" spans="1:14" ht="18">
      <c r="A760" s="100" t="s">
        <v>11</v>
      </c>
      <c r="B760" s="101">
        <v>1</v>
      </c>
      <c r="C760" s="101">
        <v>4</v>
      </c>
      <c r="D760" s="101">
        <v>1</v>
      </c>
      <c r="E760" s="101">
        <v>1</v>
      </c>
      <c r="F760" s="96">
        <v>1</v>
      </c>
      <c r="G760" s="96">
        <v>0</v>
      </c>
      <c r="H760" s="96">
        <v>0</v>
      </c>
      <c r="I760" s="96"/>
      <c r="J760" s="111"/>
      <c r="K760" s="97"/>
      <c r="L760" s="96">
        <v>15</v>
      </c>
      <c r="M760" s="111">
        <v>0</v>
      </c>
      <c r="N760" s="96">
        <v>0</v>
      </c>
    </row>
    <row r="761" spans="1:14" ht="18">
      <c r="A761" s="100" t="s">
        <v>12</v>
      </c>
      <c r="B761" s="101">
        <v>33</v>
      </c>
      <c r="C761" s="101">
        <v>32</v>
      </c>
      <c r="D761" s="101">
        <v>29</v>
      </c>
      <c r="E761" s="101">
        <v>7</v>
      </c>
      <c r="F761" s="96">
        <v>0</v>
      </c>
      <c r="G761" s="96">
        <v>16</v>
      </c>
      <c r="H761" s="96">
        <v>0</v>
      </c>
      <c r="I761" s="96">
        <v>20</v>
      </c>
      <c r="J761" s="111">
        <v>0</v>
      </c>
      <c r="K761" s="96">
        <v>4</v>
      </c>
      <c r="L761" s="96">
        <v>14</v>
      </c>
      <c r="M761" s="111">
        <v>0</v>
      </c>
      <c r="N761" s="96">
        <v>17</v>
      </c>
    </row>
    <row r="762" spans="1:14">
      <c r="A762" s="98"/>
      <c r="B762" s="98"/>
      <c r="C762" s="98"/>
      <c r="D762" s="98"/>
      <c r="E762" s="98"/>
      <c r="F762" s="98"/>
      <c r="G762" s="98"/>
      <c r="H762" s="98"/>
      <c r="I762" s="98"/>
      <c r="J762" s="98"/>
      <c r="K762" s="98"/>
    </row>
    <row r="763" spans="1:14">
      <c r="A763" s="221" t="s">
        <v>86</v>
      </c>
      <c r="B763" s="221"/>
      <c r="C763" s="221"/>
      <c r="D763" s="221"/>
      <c r="E763" s="221"/>
      <c r="F763" s="221"/>
      <c r="G763" s="221"/>
      <c r="H763" s="221"/>
      <c r="I763" s="221"/>
      <c r="J763" s="221"/>
      <c r="K763" s="98"/>
    </row>
    <row r="764" spans="1:14">
      <c r="A764" s="98"/>
      <c r="B764" s="98"/>
      <c r="C764" s="98"/>
      <c r="D764" s="98"/>
      <c r="E764" s="98"/>
      <c r="F764" s="98"/>
      <c r="G764" s="98"/>
      <c r="H764" s="98"/>
      <c r="I764" s="98"/>
      <c r="J764" s="98"/>
      <c r="K764" s="98"/>
    </row>
    <row r="765" spans="1:14" ht="17.399999999999999">
      <c r="A765" s="222" t="s">
        <v>87</v>
      </c>
      <c r="B765" s="222"/>
      <c r="C765" s="222"/>
      <c r="D765" s="222"/>
      <c r="E765" s="222"/>
      <c r="F765" s="222"/>
      <c r="G765" s="222"/>
      <c r="H765" s="222"/>
      <c r="I765" s="159"/>
      <c r="J765" s="159"/>
      <c r="K765" s="159"/>
      <c r="L765" s="91"/>
      <c r="M765" s="91"/>
    </row>
    <row r="766" spans="1:14">
      <c r="A766" s="91"/>
      <c r="B766" s="246" t="s">
        <v>36</v>
      </c>
      <c r="C766" s="246"/>
      <c r="D766" s="246"/>
      <c r="E766" s="246"/>
      <c r="F766" s="246"/>
      <c r="G766" s="91"/>
      <c r="H766" s="91"/>
      <c r="I766" s="91"/>
      <c r="J766" s="91"/>
      <c r="K766" s="91"/>
      <c r="L766" s="91"/>
      <c r="M766" s="91"/>
    </row>
    <row r="767" spans="1:14">
      <c r="A767" s="91"/>
      <c r="B767" s="91"/>
      <c r="C767" s="91"/>
      <c r="D767" s="91"/>
      <c r="E767" s="91"/>
      <c r="F767" s="91"/>
      <c r="G767" s="91"/>
      <c r="H767" s="91"/>
      <c r="I767" s="91"/>
      <c r="J767" s="91"/>
      <c r="K767" s="91"/>
      <c r="L767" s="91"/>
      <c r="M767" s="91"/>
    </row>
    <row r="768" spans="1:14">
      <c r="A768" s="214"/>
      <c r="B768" s="189" t="s">
        <v>88</v>
      </c>
      <c r="C768" s="151" t="s">
        <v>89</v>
      </c>
      <c r="D768" s="178" t="s">
        <v>88</v>
      </c>
      <c r="E768" s="151" t="s">
        <v>89</v>
      </c>
      <c r="F768" s="178" t="s">
        <v>91</v>
      </c>
      <c r="G768" s="160" t="s">
        <v>89</v>
      </c>
      <c r="H768" s="189" t="s">
        <v>93</v>
      </c>
      <c r="I768" s="151" t="s">
        <v>89</v>
      </c>
      <c r="J768" s="178" t="s">
        <v>91</v>
      </c>
      <c r="K768" s="160" t="s">
        <v>89</v>
      </c>
      <c r="L768" s="189" t="s">
        <v>93</v>
      </c>
      <c r="M768" s="151" t="s">
        <v>89</v>
      </c>
    </row>
    <row r="769" spans="1:13" ht="56.4" customHeight="1">
      <c r="A769" s="253"/>
      <c r="B769" s="190"/>
      <c r="C769" s="161" t="s">
        <v>90</v>
      </c>
      <c r="D769" s="189"/>
      <c r="E769" s="161" t="s">
        <v>90</v>
      </c>
      <c r="F769" s="178"/>
      <c r="G769" s="162" t="s">
        <v>92</v>
      </c>
      <c r="H769" s="190"/>
      <c r="I769" s="161" t="s">
        <v>94</v>
      </c>
      <c r="J769" s="178"/>
      <c r="K769" s="162" t="s">
        <v>92</v>
      </c>
      <c r="L769" s="190"/>
      <c r="M769" s="161" t="s">
        <v>94</v>
      </c>
    </row>
    <row r="770" spans="1:13">
      <c r="A770" s="151"/>
      <c r="B770" s="214" t="s">
        <v>56</v>
      </c>
      <c r="C770" s="214"/>
      <c r="D770" s="214" t="s">
        <v>57</v>
      </c>
      <c r="E770" s="214"/>
      <c r="F770" s="214" t="s">
        <v>58</v>
      </c>
      <c r="G770" s="214"/>
      <c r="H770" s="214"/>
      <c r="I770" s="214"/>
      <c r="J770" s="214" t="s">
        <v>261</v>
      </c>
      <c r="K770" s="214"/>
      <c r="L770" s="214"/>
      <c r="M770" s="214"/>
    </row>
    <row r="771" spans="1:13" ht="17.399999999999999">
      <c r="A771" s="163" t="s">
        <v>0</v>
      </c>
      <c r="B771" s="21">
        <f t="shared" ref="B771:I771" si="57">B773+B774+B775+B776+B777+B778+B779+B780+B781+B782+B783</f>
        <v>4042</v>
      </c>
      <c r="C771" s="21">
        <f t="shared" si="57"/>
        <v>3399</v>
      </c>
      <c r="D771" s="21">
        <f t="shared" si="57"/>
        <v>4026</v>
      </c>
      <c r="E771" s="21">
        <f t="shared" si="57"/>
        <v>3445</v>
      </c>
      <c r="F771" s="21">
        <f t="shared" si="57"/>
        <v>4879.58</v>
      </c>
      <c r="G771" s="21">
        <f t="shared" si="57"/>
        <v>4121.1000000000004</v>
      </c>
      <c r="H771" s="21">
        <f t="shared" si="57"/>
        <v>3912</v>
      </c>
      <c r="I771" s="21">
        <f t="shared" si="57"/>
        <v>3381</v>
      </c>
      <c r="J771" s="21">
        <f t="shared" ref="J771:M771" si="58">J773+J774+J775+J776+J777+J778+J779+J780+J781+J782+J783</f>
        <v>4980.42</v>
      </c>
      <c r="K771" s="21">
        <f t="shared" si="58"/>
        <v>4230.1899999999996</v>
      </c>
      <c r="L771" s="21">
        <f t="shared" si="58"/>
        <v>3915</v>
      </c>
      <c r="M771" s="21">
        <f t="shared" si="58"/>
        <v>3390</v>
      </c>
    </row>
    <row r="772" spans="1:13" ht="18">
      <c r="A772" s="3" t="s">
        <v>1</v>
      </c>
      <c r="B772" s="151"/>
      <c r="C772" s="151"/>
      <c r="D772" s="151"/>
      <c r="E772" s="151"/>
      <c r="F772" s="151"/>
      <c r="G772" s="151"/>
      <c r="H772" s="151"/>
      <c r="I772" s="151"/>
      <c r="J772" s="151"/>
      <c r="K772" s="151"/>
      <c r="L772" s="151"/>
      <c r="M772" s="151"/>
    </row>
    <row r="773" spans="1:13" ht="18">
      <c r="A773" s="3" t="s">
        <v>2</v>
      </c>
      <c r="B773" s="144">
        <v>598</v>
      </c>
      <c r="C773" s="144">
        <v>473</v>
      </c>
      <c r="D773" s="144">
        <v>499</v>
      </c>
      <c r="E773" s="144">
        <v>462</v>
      </c>
      <c r="F773" s="144">
        <v>525.78</v>
      </c>
      <c r="G773" s="144">
        <v>467.32</v>
      </c>
      <c r="H773" s="144">
        <f>509-13</f>
        <v>496</v>
      </c>
      <c r="I773" s="144">
        <f>461-11</f>
        <v>450</v>
      </c>
      <c r="J773" s="144">
        <v>535.69000000000005</v>
      </c>
      <c r="K773" s="144">
        <v>490.19</v>
      </c>
      <c r="L773" s="144">
        <v>511</v>
      </c>
      <c r="M773" s="144">
        <v>463</v>
      </c>
    </row>
    <row r="774" spans="1:13" ht="18">
      <c r="A774" s="3" t="s">
        <v>3</v>
      </c>
      <c r="B774" s="144">
        <v>306</v>
      </c>
      <c r="C774" s="144">
        <v>272</v>
      </c>
      <c r="D774" s="144">
        <v>318</v>
      </c>
      <c r="E774" s="144">
        <v>281</v>
      </c>
      <c r="F774" s="144">
        <v>381.4</v>
      </c>
      <c r="G774" s="144">
        <v>340.85</v>
      </c>
      <c r="H774" s="144">
        <v>312</v>
      </c>
      <c r="I774" s="144">
        <v>279</v>
      </c>
      <c r="J774" s="144">
        <v>432.34</v>
      </c>
      <c r="K774" s="144">
        <v>381.74</v>
      </c>
      <c r="L774" s="144">
        <v>310</v>
      </c>
      <c r="M774" s="144">
        <v>280</v>
      </c>
    </row>
    <row r="775" spans="1:13" ht="18">
      <c r="A775" s="3" t="s">
        <v>4</v>
      </c>
      <c r="B775" s="144">
        <v>301</v>
      </c>
      <c r="C775" s="144">
        <v>282</v>
      </c>
      <c r="D775" s="144">
        <v>307</v>
      </c>
      <c r="E775" s="144">
        <v>277</v>
      </c>
      <c r="F775" s="144">
        <v>372.98</v>
      </c>
      <c r="G775" s="144">
        <v>319.67</v>
      </c>
      <c r="H775" s="144">
        <f>308-4</f>
        <v>304</v>
      </c>
      <c r="I775" s="144">
        <f>276-4</f>
        <v>272</v>
      </c>
      <c r="J775" s="144">
        <v>346.22</v>
      </c>
      <c r="K775" s="144">
        <v>310.92</v>
      </c>
      <c r="L775" s="144">
        <v>306</v>
      </c>
      <c r="M775" s="144">
        <f>276-4</f>
        <v>272</v>
      </c>
    </row>
    <row r="776" spans="1:13" ht="18">
      <c r="A776" s="3" t="s">
        <v>5</v>
      </c>
      <c r="B776" s="144">
        <v>229</v>
      </c>
      <c r="C776" s="144">
        <v>213</v>
      </c>
      <c r="D776" s="144">
        <v>251</v>
      </c>
      <c r="E776" s="144">
        <v>225</v>
      </c>
      <c r="F776" s="144">
        <v>279.48</v>
      </c>
      <c r="G776" s="144">
        <v>254.65</v>
      </c>
      <c r="H776" s="144">
        <v>244</v>
      </c>
      <c r="I776" s="144">
        <v>223</v>
      </c>
      <c r="J776" s="144">
        <v>281.83</v>
      </c>
      <c r="K776" s="144">
        <v>258.10000000000002</v>
      </c>
      <c r="L776" s="144">
        <v>219</v>
      </c>
      <c r="M776" s="144">
        <v>201</v>
      </c>
    </row>
    <row r="777" spans="1:13" ht="18">
      <c r="A777" s="3" t="s">
        <v>6</v>
      </c>
      <c r="B777" s="144">
        <v>314</v>
      </c>
      <c r="C777" s="144">
        <v>274</v>
      </c>
      <c r="D777" s="144">
        <v>318</v>
      </c>
      <c r="E777" s="144">
        <v>276</v>
      </c>
      <c r="F777" s="144">
        <v>289.77</v>
      </c>
      <c r="G777" s="144">
        <v>255.44</v>
      </c>
      <c r="H777" s="144">
        <v>301</v>
      </c>
      <c r="I777" s="144">
        <v>257</v>
      </c>
      <c r="J777" s="144">
        <v>280.35000000000002</v>
      </c>
      <c r="K777" s="144">
        <v>248.85</v>
      </c>
      <c r="L777" s="144">
        <v>300</v>
      </c>
      <c r="M777" s="144">
        <v>257</v>
      </c>
    </row>
    <row r="778" spans="1:13" ht="18">
      <c r="A778" s="3" t="s">
        <v>7</v>
      </c>
      <c r="B778" s="144">
        <v>401</v>
      </c>
      <c r="C778" s="144">
        <v>354</v>
      </c>
      <c r="D778" s="144">
        <v>401</v>
      </c>
      <c r="E778" s="144">
        <v>354</v>
      </c>
      <c r="F778" s="144">
        <v>414.43</v>
      </c>
      <c r="G778" s="144">
        <v>372.57</v>
      </c>
      <c r="H778" s="144">
        <v>405</v>
      </c>
      <c r="I778" s="144">
        <v>360</v>
      </c>
      <c r="J778" s="144">
        <v>414.47</v>
      </c>
      <c r="K778" s="144">
        <v>375.16</v>
      </c>
      <c r="L778" s="144">
        <v>396</v>
      </c>
      <c r="M778" s="144">
        <v>354</v>
      </c>
    </row>
    <row r="779" spans="1:13" ht="18">
      <c r="A779" s="3" t="s">
        <v>8</v>
      </c>
      <c r="B779" s="144">
        <v>354</v>
      </c>
      <c r="C779" s="144">
        <v>339</v>
      </c>
      <c r="D779" s="144">
        <v>353</v>
      </c>
      <c r="E779" s="144">
        <v>336</v>
      </c>
      <c r="F779" s="144">
        <v>434.64</v>
      </c>
      <c r="G779" s="144">
        <v>395.09</v>
      </c>
      <c r="H779" s="144">
        <v>337</v>
      </c>
      <c r="I779" s="144">
        <v>322</v>
      </c>
      <c r="J779" s="144">
        <v>444.03</v>
      </c>
      <c r="K779" s="144">
        <v>403.93</v>
      </c>
      <c r="L779" s="144">
        <v>350</v>
      </c>
      <c r="M779" s="144">
        <v>333</v>
      </c>
    </row>
    <row r="780" spans="1:13" ht="18">
      <c r="A780" s="3" t="s">
        <v>9</v>
      </c>
      <c r="B780" s="144">
        <v>198</v>
      </c>
      <c r="C780" s="144">
        <v>165</v>
      </c>
      <c r="D780" s="144">
        <v>190</v>
      </c>
      <c r="E780" s="144">
        <v>168</v>
      </c>
      <c r="F780" s="144">
        <v>238.51</v>
      </c>
      <c r="G780" s="144">
        <v>210.14</v>
      </c>
      <c r="H780" s="144">
        <v>172</v>
      </c>
      <c r="I780" s="144">
        <v>157</v>
      </c>
      <c r="J780" s="144">
        <v>262.45999999999998</v>
      </c>
      <c r="K780" s="144">
        <v>230.19</v>
      </c>
      <c r="L780" s="144">
        <v>183</v>
      </c>
      <c r="M780" s="144">
        <v>165</v>
      </c>
    </row>
    <row r="781" spans="1:13" ht="18">
      <c r="A781" s="3" t="s">
        <v>10</v>
      </c>
      <c r="B781" s="144">
        <v>146</v>
      </c>
      <c r="C781" s="144">
        <v>135</v>
      </c>
      <c r="D781" s="144">
        <v>156</v>
      </c>
      <c r="E781" s="144">
        <v>142</v>
      </c>
      <c r="F781" s="144">
        <v>198.13</v>
      </c>
      <c r="G781" s="144">
        <v>172.88</v>
      </c>
      <c r="H781" s="144">
        <v>150</v>
      </c>
      <c r="I781" s="144">
        <v>135</v>
      </c>
      <c r="J781" s="144">
        <v>203.17</v>
      </c>
      <c r="K781" s="144">
        <v>177.42</v>
      </c>
      <c r="L781" s="144">
        <v>142</v>
      </c>
      <c r="M781" s="144">
        <v>129</v>
      </c>
    </row>
    <row r="782" spans="1:13" ht="18">
      <c r="A782" s="3" t="s">
        <v>11</v>
      </c>
      <c r="B782" s="144">
        <v>300</v>
      </c>
      <c r="C782" s="144">
        <v>257</v>
      </c>
      <c r="D782" s="144">
        <v>305</v>
      </c>
      <c r="E782" s="144">
        <v>262</v>
      </c>
      <c r="F782" s="144">
        <v>371.59</v>
      </c>
      <c r="G782" s="144">
        <v>316.69</v>
      </c>
      <c r="H782" s="144">
        <v>314</v>
      </c>
      <c r="I782" s="144">
        <v>266</v>
      </c>
      <c r="J782" s="144">
        <v>380.09</v>
      </c>
      <c r="K782" s="144">
        <v>327.27</v>
      </c>
      <c r="L782" s="144">
        <v>303</v>
      </c>
      <c r="M782" s="144">
        <v>264</v>
      </c>
    </row>
    <row r="783" spans="1:13" ht="18">
      <c r="A783" s="3" t="s">
        <v>12</v>
      </c>
      <c r="B783" s="144">
        <f t="shared" ref="B783:I783" si="59">B785+B786+B787+B788+B789+B790+B791</f>
        <v>895</v>
      </c>
      <c r="C783" s="144">
        <f t="shared" si="59"/>
        <v>635</v>
      </c>
      <c r="D783" s="144">
        <f t="shared" si="59"/>
        <v>928</v>
      </c>
      <c r="E783" s="144">
        <f t="shared" si="59"/>
        <v>662</v>
      </c>
      <c r="F783" s="144">
        <f t="shared" si="59"/>
        <v>1372.87</v>
      </c>
      <c r="G783" s="144">
        <f t="shared" si="59"/>
        <v>1015.8</v>
      </c>
      <c r="H783" s="144">
        <f t="shared" si="59"/>
        <v>877</v>
      </c>
      <c r="I783" s="144">
        <f t="shared" si="59"/>
        <v>660</v>
      </c>
      <c r="J783" s="144">
        <f t="shared" ref="J783:M783" si="60">J785+J786+J787+J788+J789+J790+J791</f>
        <v>1399.77</v>
      </c>
      <c r="K783" s="144">
        <f t="shared" si="60"/>
        <v>1026.4199999999998</v>
      </c>
      <c r="L783" s="144">
        <f t="shared" si="60"/>
        <v>895</v>
      </c>
      <c r="M783" s="144">
        <f t="shared" si="60"/>
        <v>672</v>
      </c>
    </row>
    <row r="784" spans="1:13" ht="18">
      <c r="A784" s="3" t="s">
        <v>1</v>
      </c>
      <c r="B784" s="144"/>
      <c r="C784" s="144"/>
      <c r="D784" s="144"/>
      <c r="E784" s="144"/>
      <c r="F784" s="144"/>
      <c r="G784" s="144"/>
      <c r="H784" s="144"/>
      <c r="I784" s="144"/>
      <c r="J784" s="144"/>
      <c r="K784" s="144"/>
      <c r="L784" s="144"/>
      <c r="M784" s="144"/>
    </row>
    <row r="785" spans="1:13" ht="18">
      <c r="A785" s="3" t="s">
        <v>29</v>
      </c>
      <c r="B785" s="144">
        <v>518</v>
      </c>
      <c r="C785" s="144">
        <v>434</v>
      </c>
      <c r="D785" s="144">
        <v>566</v>
      </c>
      <c r="E785" s="144">
        <v>470</v>
      </c>
      <c r="F785" s="144">
        <v>898.75</v>
      </c>
      <c r="G785" s="144">
        <v>736.38</v>
      </c>
      <c r="H785" s="144">
        <f>595-16</f>
        <v>579</v>
      </c>
      <c r="I785" s="144">
        <f>501-12</f>
        <v>489</v>
      </c>
      <c r="J785" s="144">
        <v>910.41</v>
      </c>
      <c r="K785" s="144">
        <v>743.26</v>
      </c>
      <c r="L785" s="144">
        <v>604</v>
      </c>
      <c r="M785" s="144">
        <v>502</v>
      </c>
    </row>
    <row r="786" spans="1:13" ht="36">
      <c r="A786" s="4" t="s">
        <v>13</v>
      </c>
      <c r="B786" s="144">
        <v>58</v>
      </c>
      <c r="C786" s="144">
        <v>46</v>
      </c>
      <c r="D786" s="144">
        <v>58</v>
      </c>
      <c r="E786" s="144">
        <v>44</v>
      </c>
      <c r="F786" s="144">
        <v>73.5</v>
      </c>
      <c r="G786" s="144">
        <v>61</v>
      </c>
      <c r="H786" s="144">
        <v>46</v>
      </c>
      <c r="I786" s="144">
        <v>36</v>
      </c>
      <c r="J786" s="144">
        <v>73.5</v>
      </c>
      <c r="K786" s="144">
        <v>61</v>
      </c>
      <c r="L786" s="144">
        <v>43</v>
      </c>
      <c r="M786" s="144">
        <v>34</v>
      </c>
    </row>
    <row r="787" spans="1:13" ht="36">
      <c r="A787" s="4" t="s">
        <v>14</v>
      </c>
      <c r="B787" s="144">
        <v>77</v>
      </c>
      <c r="C787" s="144">
        <v>62</v>
      </c>
      <c r="D787" s="144">
        <v>76</v>
      </c>
      <c r="E787" s="144">
        <v>60</v>
      </c>
      <c r="F787" s="144">
        <v>90.8</v>
      </c>
      <c r="G787" s="144">
        <v>68.8</v>
      </c>
      <c r="H787" s="144">
        <v>65</v>
      </c>
      <c r="I787" s="144">
        <v>49</v>
      </c>
      <c r="J787" s="144">
        <v>92.8</v>
      </c>
      <c r="K787" s="144">
        <v>68.8</v>
      </c>
      <c r="L787" s="144">
        <v>61</v>
      </c>
      <c r="M787" s="144">
        <v>52</v>
      </c>
    </row>
    <row r="788" spans="1:13" ht="54">
      <c r="A788" s="4" t="s">
        <v>15</v>
      </c>
      <c r="B788" s="144">
        <v>109</v>
      </c>
      <c r="C788" s="144">
        <v>39</v>
      </c>
      <c r="D788" s="144">
        <v>94</v>
      </c>
      <c r="E788" s="144">
        <v>34</v>
      </c>
      <c r="F788" s="144">
        <v>131.02000000000001</v>
      </c>
      <c r="G788" s="144">
        <v>48.32</v>
      </c>
      <c r="H788" s="144">
        <v>87</v>
      </c>
      <c r="I788" s="144">
        <v>30</v>
      </c>
      <c r="J788" s="144">
        <v>133.82</v>
      </c>
      <c r="K788" s="144">
        <v>46.12</v>
      </c>
      <c r="L788" s="144">
        <v>87</v>
      </c>
      <c r="M788" s="144">
        <v>30</v>
      </c>
    </row>
    <row r="789" spans="1:13" ht="36">
      <c r="A789" s="4" t="s">
        <v>16</v>
      </c>
      <c r="B789" s="144">
        <v>39</v>
      </c>
      <c r="C789" s="144">
        <v>17</v>
      </c>
      <c r="D789" s="144">
        <v>37</v>
      </c>
      <c r="E789" s="144">
        <v>17</v>
      </c>
      <c r="F789" s="144">
        <v>44.5</v>
      </c>
      <c r="G789" s="144">
        <v>22</v>
      </c>
      <c r="H789" s="144">
        <v>35</v>
      </c>
      <c r="I789" s="144">
        <v>19</v>
      </c>
      <c r="J789" s="144">
        <v>54.44</v>
      </c>
      <c r="K789" s="144">
        <v>32.94</v>
      </c>
      <c r="L789" s="144">
        <v>33</v>
      </c>
      <c r="M789" s="144">
        <v>18</v>
      </c>
    </row>
    <row r="790" spans="1:13" ht="36">
      <c r="A790" s="4" t="s">
        <v>17</v>
      </c>
      <c r="B790" s="144">
        <v>74</v>
      </c>
      <c r="C790" s="144">
        <v>30</v>
      </c>
      <c r="D790" s="144">
        <v>77</v>
      </c>
      <c r="E790" s="144">
        <v>30</v>
      </c>
      <c r="F790" s="144">
        <v>118.3</v>
      </c>
      <c r="G790" s="144">
        <v>67.3</v>
      </c>
      <c r="H790" s="144">
        <v>60</v>
      </c>
      <c r="I790" s="144">
        <v>35</v>
      </c>
      <c r="J790" s="144">
        <v>119.3</v>
      </c>
      <c r="K790" s="144">
        <v>62.3</v>
      </c>
      <c r="L790" s="144">
        <v>62</v>
      </c>
      <c r="M790" s="144">
        <v>34</v>
      </c>
    </row>
    <row r="791" spans="1:13" ht="36">
      <c r="A791" s="4" t="s">
        <v>18</v>
      </c>
      <c r="B791" s="144">
        <v>20</v>
      </c>
      <c r="C791" s="144">
        <v>7</v>
      </c>
      <c r="D791" s="144">
        <v>20</v>
      </c>
      <c r="E791" s="144">
        <v>7</v>
      </c>
      <c r="F791" s="144">
        <v>16</v>
      </c>
      <c r="G791" s="144">
        <v>12</v>
      </c>
      <c r="H791" s="144">
        <v>5</v>
      </c>
      <c r="I791" s="144">
        <v>2</v>
      </c>
      <c r="J791" s="144">
        <v>15.5</v>
      </c>
      <c r="K791" s="144">
        <v>12</v>
      </c>
      <c r="L791" s="144">
        <v>5</v>
      </c>
      <c r="M791" s="144">
        <v>2</v>
      </c>
    </row>
    <row r="792" spans="1:13">
      <c r="A792" s="91"/>
      <c r="B792" s="91"/>
      <c r="C792" s="91"/>
      <c r="D792" s="91"/>
      <c r="E792" s="91"/>
      <c r="F792" s="91"/>
      <c r="G792" s="91"/>
      <c r="H792" s="91"/>
      <c r="I792" s="91"/>
      <c r="J792" s="91"/>
      <c r="K792" s="91"/>
      <c r="L792" s="91"/>
      <c r="M792" s="91"/>
    </row>
    <row r="793" spans="1:13" ht="17.399999999999999">
      <c r="A793" s="209" t="s">
        <v>95</v>
      </c>
      <c r="B793" s="209"/>
      <c r="C793" s="209"/>
      <c r="D793" s="209"/>
      <c r="E793" s="209"/>
      <c r="F793" s="209"/>
      <c r="G793" s="209"/>
      <c r="H793" s="209"/>
      <c r="I793" s="91"/>
      <c r="J793" s="91"/>
      <c r="K793" s="91"/>
      <c r="L793" s="91"/>
      <c r="M793" s="91"/>
    </row>
    <row r="794" spans="1:13">
      <c r="A794" s="91"/>
      <c r="B794" s="246" t="s">
        <v>36</v>
      </c>
      <c r="C794" s="246"/>
      <c r="D794" s="246"/>
      <c r="E794" s="246"/>
      <c r="F794" s="246"/>
      <c r="G794" s="91"/>
      <c r="H794" s="91"/>
      <c r="I794" s="91"/>
      <c r="J794" s="91"/>
      <c r="K794" s="91"/>
      <c r="L794" s="91"/>
      <c r="M794" s="91"/>
    </row>
    <row r="795" spans="1:13">
      <c r="A795" s="91"/>
      <c r="B795" s="91"/>
      <c r="C795" s="91"/>
      <c r="D795" s="91"/>
      <c r="E795" s="91"/>
      <c r="F795" s="91"/>
      <c r="G795" s="91"/>
      <c r="H795" s="91"/>
      <c r="I795" s="91"/>
      <c r="J795" s="91"/>
      <c r="K795" s="91"/>
      <c r="L795" s="91"/>
      <c r="M795" s="91"/>
    </row>
    <row r="796" spans="1:13" ht="14.4" customHeight="1">
      <c r="A796" s="214"/>
      <c r="B796" s="189" t="s">
        <v>88</v>
      </c>
      <c r="C796" s="151" t="s">
        <v>89</v>
      </c>
      <c r="D796" s="178" t="s">
        <v>88</v>
      </c>
      <c r="E796" s="151" t="s">
        <v>89</v>
      </c>
      <c r="F796" s="178" t="s">
        <v>91</v>
      </c>
      <c r="G796" s="160" t="s">
        <v>89</v>
      </c>
      <c r="H796" s="189" t="s">
        <v>93</v>
      </c>
      <c r="I796" s="151" t="s">
        <v>89</v>
      </c>
      <c r="J796" s="178" t="s">
        <v>91</v>
      </c>
      <c r="K796" s="151" t="s">
        <v>89</v>
      </c>
      <c r="L796" s="178" t="s">
        <v>93</v>
      </c>
      <c r="M796" s="151" t="s">
        <v>89</v>
      </c>
    </row>
    <row r="797" spans="1:13" ht="43.2">
      <c r="A797" s="253"/>
      <c r="B797" s="190"/>
      <c r="C797" s="161" t="s">
        <v>90</v>
      </c>
      <c r="D797" s="189"/>
      <c r="E797" s="161" t="s">
        <v>90</v>
      </c>
      <c r="F797" s="178"/>
      <c r="G797" s="162" t="s">
        <v>92</v>
      </c>
      <c r="H797" s="190"/>
      <c r="I797" s="161" t="s">
        <v>94</v>
      </c>
      <c r="J797" s="178"/>
      <c r="K797" s="160" t="s">
        <v>92</v>
      </c>
      <c r="L797" s="178"/>
      <c r="M797" s="160" t="s">
        <v>94</v>
      </c>
    </row>
    <row r="798" spans="1:13">
      <c r="A798" s="151"/>
      <c r="B798" s="214" t="s">
        <v>56</v>
      </c>
      <c r="C798" s="214"/>
      <c r="D798" s="214" t="s">
        <v>57</v>
      </c>
      <c r="E798" s="214"/>
      <c r="F798" s="214" t="s">
        <v>58</v>
      </c>
      <c r="G798" s="214"/>
      <c r="H798" s="214"/>
      <c r="I798" s="214"/>
      <c r="J798" s="179" t="s">
        <v>261</v>
      </c>
      <c r="K798" s="180"/>
      <c r="L798" s="180"/>
      <c r="M798" s="181"/>
    </row>
    <row r="799" spans="1:13" ht="17.399999999999999">
      <c r="A799" s="163" t="s">
        <v>0</v>
      </c>
      <c r="B799" s="21">
        <f t="shared" ref="B799:I799" si="61">B801+B802+B806+B807+B808+B809+B810+B811+B812+B813+B814</f>
        <v>52</v>
      </c>
      <c r="C799" s="21">
        <f t="shared" si="61"/>
        <v>46</v>
      </c>
      <c r="D799" s="21">
        <f t="shared" si="61"/>
        <v>50</v>
      </c>
      <c r="E799" s="21">
        <f t="shared" si="61"/>
        <v>44</v>
      </c>
      <c r="F799" s="21">
        <f t="shared" si="61"/>
        <v>55.58</v>
      </c>
      <c r="G799" s="21">
        <f t="shared" si="61"/>
        <v>46.83</v>
      </c>
      <c r="H799" s="21">
        <f t="shared" si="61"/>
        <v>41</v>
      </c>
      <c r="I799" s="21">
        <f t="shared" si="61"/>
        <v>34</v>
      </c>
      <c r="J799" s="21">
        <f t="shared" ref="J799:M799" si="62">J801+J802+J806+J807+J808+J809+J810+J811+J812+J813+J814</f>
        <v>56.589999999999996</v>
      </c>
      <c r="K799" s="21">
        <f t="shared" si="62"/>
        <v>44.59</v>
      </c>
      <c r="L799" s="21">
        <f t="shared" si="62"/>
        <v>45</v>
      </c>
      <c r="M799" s="21">
        <f t="shared" si="62"/>
        <v>37</v>
      </c>
    </row>
    <row r="800" spans="1:13" ht="18">
      <c r="A800" s="3" t="s">
        <v>1</v>
      </c>
      <c r="B800" s="151"/>
      <c r="C800" s="151"/>
      <c r="D800" s="151"/>
      <c r="E800" s="151"/>
      <c r="F800" s="151"/>
      <c r="G800" s="151"/>
      <c r="H800" s="151"/>
      <c r="I800" s="151"/>
      <c r="J800" s="151"/>
      <c r="K800" s="151"/>
      <c r="L800" s="151"/>
      <c r="M800" s="151"/>
    </row>
    <row r="801" spans="1:13" ht="18">
      <c r="A801" s="3" t="s">
        <v>2</v>
      </c>
      <c r="B801" s="144">
        <v>18</v>
      </c>
      <c r="C801" s="144">
        <v>17</v>
      </c>
      <c r="D801" s="144">
        <v>14</v>
      </c>
      <c r="E801" s="144">
        <v>13</v>
      </c>
      <c r="F801" s="144">
        <v>7.27</v>
      </c>
      <c r="G801" s="144">
        <v>6.02</v>
      </c>
      <c r="H801" s="144">
        <v>13</v>
      </c>
      <c r="I801" s="144">
        <v>11</v>
      </c>
      <c r="J801" s="144">
        <v>2.31</v>
      </c>
      <c r="K801" s="144">
        <v>1.06</v>
      </c>
      <c r="L801" s="144">
        <v>12</v>
      </c>
      <c r="M801" s="144">
        <v>10</v>
      </c>
    </row>
    <row r="802" spans="1:13" ht="18">
      <c r="A802" s="3" t="s">
        <v>3</v>
      </c>
      <c r="B802" s="144">
        <v>14</v>
      </c>
      <c r="C802" s="144">
        <v>13</v>
      </c>
      <c r="D802" s="144">
        <v>14</v>
      </c>
      <c r="E802" s="144">
        <v>13</v>
      </c>
      <c r="F802" s="144">
        <v>15.7</v>
      </c>
      <c r="G802" s="144">
        <v>14.7</v>
      </c>
      <c r="H802" s="144">
        <v>8</v>
      </c>
      <c r="I802" s="145">
        <v>7</v>
      </c>
      <c r="J802" s="144">
        <v>14.39</v>
      </c>
      <c r="K802" s="144">
        <v>13.39</v>
      </c>
      <c r="L802" s="144">
        <v>9</v>
      </c>
      <c r="M802" s="144">
        <v>8</v>
      </c>
    </row>
    <row r="803" spans="1:13" ht="18">
      <c r="A803" s="3" t="s">
        <v>1</v>
      </c>
      <c r="B803" s="144"/>
      <c r="C803" s="144"/>
      <c r="D803" s="144"/>
      <c r="E803" s="144"/>
      <c r="F803" s="144"/>
      <c r="G803" s="144"/>
      <c r="H803" s="144"/>
      <c r="I803" s="144"/>
      <c r="J803" s="144"/>
      <c r="K803" s="144"/>
      <c r="L803" s="144"/>
      <c r="M803" s="144"/>
    </row>
    <row r="804" spans="1:13" ht="36">
      <c r="A804" s="11" t="s">
        <v>76</v>
      </c>
      <c r="B804" s="144">
        <v>8</v>
      </c>
      <c r="C804" s="144">
        <v>7</v>
      </c>
      <c r="D804" s="144">
        <v>8</v>
      </c>
      <c r="E804" s="144">
        <v>7</v>
      </c>
      <c r="F804" s="144">
        <v>15.7</v>
      </c>
      <c r="G804" s="144">
        <v>14.7</v>
      </c>
      <c r="H804" s="144">
        <v>8</v>
      </c>
      <c r="I804" s="144">
        <v>7</v>
      </c>
      <c r="J804" s="144">
        <v>14.39</v>
      </c>
      <c r="K804" s="144">
        <v>13.39</v>
      </c>
      <c r="L804" s="144">
        <v>9</v>
      </c>
      <c r="M804" s="144">
        <v>8</v>
      </c>
    </row>
    <row r="805" spans="1:13" ht="18">
      <c r="A805" s="11" t="s">
        <v>96</v>
      </c>
      <c r="B805" s="144">
        <v>6</v>
      </c>
      <c r="C805" s="144">
        <v>6</v>
      </c>
      <c r="D805" s="144">
        <v>6</v>
      </c>
      <c r="E805" s="144">
        <v>6</v>
      </c>
      <c r="F805" s="144"/>
      <c r="G805" s="144"/>
      <c r="H805" s="144"/>
      <c r="I805" s="144"/>
      <c r="J805" s="144"/>
      <c r="K805" s="144"/>
      <c r="L805" s="144"/>
      <c r="M805" s="144"/>
    </row>
    <row r="806" spans="1:13" ht="18">
      <c r="A806" s="3" t="s">
        <v>4</v>
      </c>
      <c r="B806" s="144">
        <v>4</v>
      </c>
      <c r="C806" s="144">
        <v>4</v>
      </c>
      <c r="D806" s="144">
        <v>4</v>
      </c>
      <c r="E806" s="144">
        <v>4</v>
      </c>
      <c r="F806" s="144">
        <v>4</v>
      </c>
      <c r="G806" s="144">
        <v>4</v>
      </c>
      <c r="H806" s="144">
        <v>4</v>
      </c>
      <c r="I806" s="144">
        <v>4</v>
      </c>
      <c r="J806" s="144">
        <v>4.2</v>
      </c>
      <c r="K806" s="144">
        <v>4.2</v>
      </c>
      <c r="L806" s="144">
        <v>4</v>
      </c>
      <c r="M806" s="144">
        <v>4</v>
      </c>
    </row>
    <row r="807" spans="1:13" ht="18">
      <c r="A807" s="3" t="s">
        <v>5</v>
      </c>
      <c r="B807" s="144"/>
      <c r="C807" s="144"/>
      <c r="D807" s="144"/>
      <c r="E807" s="144"/>
      <c r="F807" s="144"/>
      <c r="G807" s="144"/>
      <c r="H807" s="144"/>
      <c r="I807" s="144"/>
      <c r="J807" s="144"/>
      <c r="K807" s="144"/>
      <c r="L807" s="144"/>
      <c r="M807" s="144"/>
    </row>
    <row r="808" spans="1:13" ht="18">
      <c r="A808" s="3" t="s">
        <v>6</v>
      </c>
      <c r="B808" s="144"/>
      <c r="C808" s="144"/>
      <c r="D808" s="144"/>
      <c r="E808" s="144"/>
      <c r="F808" s="144"/>
      <c r="G808" s="144"/>
      <c r="H808" s="144"/>
      <c r="I808" s="144"/>
      <c r="J808" s="144"/>
      <c r="K808" s="144"/>
      <c r="L808" s="144"/>
      <c r="M808" s="144"/>
    </row>
    <row r="809" spans="1:13" ht="18">
      <c r="A809" s="3" t="s">
        <v>7</v>
      </c>
      <c r="B809" s="144"/>
      <c r="C809" s="144"/>
      <c r="D809" s="144"/>
      <c r="E809" s="144"/>
      <c r="F809" s="144"/>
      <c r="G809" s="144"/>
      <c r="H809" s="144"/>
      <c r="I809" s="144"/>
      <c r="J809" s="144"/>
      <c r="K809" s="144"/>
      <c r="L809" s="144"/>
      <c r="M809" s="144"/>
    </row>
    <row r="810" spans="1:13" ht="18">
      <c r="A810" s="3" t="s">
        <v>8</v>
      </c>
      <c r="B810" s="144"/>
      <c r="C810" s="144"/>
      <c r="D810" s="144"/>
      <c r="E810" s="144"/>
      <c r="F810" s="144"/>
      <c r="G810" s="144"/>
      <c r="H810" s="144"/>
      <c r="I810" s="144"/>
      <c r="J810" s="144"/>
      <c r="K810" s="144"/>
      <c r="L810" s="144"/>
      <c r="M810" s="144"/>
    </row>
    <row r="811" spans="1:13" ht="18">
      <c r="A811" s="3" t="s">
        <v>9</v>
      </c>
      <c r="B811" s="144"/>
      <c r="C811" s="144"/>
      <c r="D811" s="144"/>
      <c r="E811" s="144"/>
      <c r="F811" s="144"/>
      <c r="G811" s="144"/>
      <c r="H811" s="144"/>
      <c r="I811" s="144"/>
      <c r="J811" s="144"/>
      <c r="K811" s="144"/>
      <c r="L811" s="144"/>
      <c r="M811" s="144"/>
    </row>
    <row r="812" spans="1:13" ht="18">
      <c r="A812" s="3" t="s">
        <v>10</v>
      </c>
      <c r="B812" s="144"/>
      <c r="C812" s="144"/>
      <c r="D812" s="144"/>
      <c r="E812" s="144"/>
      <c r="F812" s="144"/>
      <c r="G812" s="144"/>
      <c r="H812" s="144"/>
      <c r="I812" s="144"/>
      <c r="J812" s="144"/>
      <c r="K812" s="144"/>
      <c r="L812" s="144"/>
      <c r="M812" s="144"/>
    </row>
    <row r="813" spans="1:13" ht="18">
      <c r="A813" s="3" t="s">
        <v>11</v>
      </c>
      <c r="B813" s="144"/>
      <c r="C813" s="144"/>
      <c r="D813" s="144"/>
      <c r="E813" s="144"/>
      <c r="F813" s="144"/>
      <c r="G813" s="144"/>
      <c r="H813" s="144"/>
      <c r="I813" s="144"/>
      <c r="J813" s="144"/>
      <c r="K813" s="144"/>
      <c r="L813" s="144"/>
      <c r="M813" s="144"/>
    </row>
    <row r="814" spans="1:13" ht="18">
      <c r="A814" s="3" t="s">
        <v>12</v>
      </c>
      <c r="B814" s="144">
        <v>16</v>
      </c>
      <c r="C814" s="144">
        <v>12</v>
      </c>
      <c r="D814" s="144">
        <v>18</v>
      </c>
      <c r="E814" s="144">
        <v>14</v>
      </c>
      <c r="F814" s="144">
        <v>28.61</v>
      </c>
      <c r="G814" s="144">
        <v>22.11</v>
      </c>
      <c r="H814" s="144">
        <v>16</v>
      </c>
      <c r="I814" s="144">
        <v>12</v>
      </c>
      <c r="J814" s="144">
        <v>35.69</v>
      </c>
      <c r="K814" s="144">
        <v>25.94</v>
      </c>
      <c r="L814" s="144">
        <v>20</v>
      </c>
      <c r="M814" s="144">
        <v>15</v>
      </c>
    </row>
    <row r="815" spans="1:13">
      <c r="A815" s="91"/>
      <c r="B815" s="91"/>
      <c r="C815" s="91"/>
      <c r="D815" s="91"/>
      <c r="E815" s="91"/>
      <c r="F815" s="91"/>
      <c r="G815" s="91"/>
      <c r="H815" s="91"/>
      <c r="I815" s="91"/>
      <c r="J815" s="91"/>
      <c r="K815" s="91"/>
      <c r="L815" s="91"/>
      <c r="M815" s="91"/>
    </row>
    <row r="816" spans="1:13" ht="17.399999999999999">
      <c r="A816" s="209" t="s">
        <v>166</v>
      </c>
      <c r="B816" s="209"/>
      <c r="C816" s="209"/>
      <c r="D816" s="209"/>
      <c r="E816" s="209"/>
      <c r="F816" s="209"/>
      <c r="G816" s="209"/>
      <c r="H816" s="209"/>
      <c r="I816" s="209"/>
      <c r="J816" s="91"/>
      <c r="K816" s="91"/>
      <c r="L816" s="91"/>
      <c r="M816" s="91"/>
    </row>
    <row r="817" spans="1:13">
      <c r="A817" s="91"/>
      <c r="B817" s="246" t="s">
        <v>97</v>
      </c>
      <c r="C817" s="246"/>
      <c r="D817" s="246"/>
      <c r="E817" s="246"/>
      <c r="F817" s="246"/>
      <c r="G817" s="246"/>
      <c r="H817" s="91"/>
      <c r="I817" s="91"/>
      <c r="J817" s="91"/>
      <c r="K817" s="91"/>
      <c r="L817" s="91"/>
      <c r="M817" s="91"/>
    </row>
    <row r="818" spans="1:13">
      <c r="A818" s="91"/>
      <c r="B818" s="91"/>
      <c r="C818" s="91"/>
      <c r="D818" s="91"/>
      <c r="E818" s="91"/>
      <c r="F818" s="91"/>
      <c r="G818" s="91"/>
      <c r="H818" s="91"/>
      <c r="I818" s="91"/>
      <c r="J818" s="91"/>
      <c r="K818" s="91"/>
      <c r="L818" s="91"/>
      <c r="M818" s="91"/>
    </row>
    <row r="819" spans="1:13">
      <c r="A819" s="151"/>
      <c r="B819" s="153">
        <v>2010</v>
      </c>
      <c r="C819" s="153" t="s">
        <v>98</v>
      </c>
      <c r="D819" s="153" t="s">
        <v>99</v>
      </c>
      <c r="E819" s="153" t="s">
        <v>100</v>
      </c>
      <c r="F819" s="153" t="s">
        <v>101</v>
      </c>
      <c r="G819" s="153" t="s">
        <v>102</v>
      </c>
      <c r="H819" s="153" t="s">
        <v>103</v>
      </c>
      <c r="I819" s="164" t="s">
        <v>259</v>
      </c>
      <c r="J819" s="91"/>
      <c r="K819" s="91"/>
      <c r="L819" s="91"/>
      <c r="M819" s="91"/>
    </row>
    <row r="820" spans="1:13" ht="17.399999999999999">
      <c r="A820" s="37" t="s">
        <v>104</v>
      </c>
      <c r="B820" s="21">
        <v>7</v>
      </c>
      <c r="C820" s="21">
        <v>4</v>
      </c>
      <c r="D820" s="21">
        <v>4</v>
      </c>
      <c r="E820" s="21">
        <v>4</v>
      </c>
      <c r="F820" s="21">
        <v>4</v>
      </c>
      <c r="G820" s="21">
        <v>4</v>
      </c>
      <c r="H820" s="21">
        <v>3</v>
      </c>
      <c r="I820" s="21">
        <v>4</v>
      </c>
      <c r="J820" s="91"/>
      <c r="K820" s="91"/>
      <c r="L820" s="91"/>
      <c r="M820" s="91"/>
    </row>
    <row r="821" spans="1:13" ht="17.399999999999999">
      <c r="A821" s="35" t="s">
        <v>105</v>
      </c>
      <c r="B821" s="21"/>
      <c r="C821" s="21"/>
      <c r="D821" s="21"/>
      <c r="E821" s="21"/>
      <c r="F821" s="21"/>
      <c r="G821" s="21"/>
      <c r="H821" s="35"/>
      <c r="I821" s="151"/>
      <c r="J821" s="91"/>
      <c r="K821" s="91"/>
      <c r="L821" s="91"/>
      <c r="M821" s="91"/>
    </row>
    <row r="822" spans="1:13" ht="17.399999999999999">
      <c r="A822" s="35" t="s">
        <v>106</v>
      </c>
      <c r="B822" s="36">
        <v>1996</v>
      </c>
      <c r="C822" s="36">
        <v>1643</v>
      </c>
      <c r="D822" s="36">
        <v>1454</v>
      </c>
      <c r="E822" s="36">
        <v>1417</v>
      </c>
      <c r="F822" s="36">
        <v>1504</v>
      </c>
      <c r="G822" s="36">
        <v>1181</v>
      </c>
      <c r="H822" s="50">
        <f>H824+H825+H826+H829</f>
        <v>999</v>
      </c>
      <c r="I822" s="50">
        <f>I824+I825+I826+I829</f>
        <v>1071</v>
      </c>
      <c r="J822" s="91"/>
      <c r="K822" s="91"/>
      <c r="L822" s="91"/>
      <c r="M822" s="91"/>
    </row>
    <row r="823" spans="1:13">
      <c r="A823" s="151" t="s">
        <v>89</v>
      </c>
      <c r="B823" s="151"/>
      <c r="C823" s="151">
        <v>1535</v>
      </c>
      <c r="D823" s="151">
        <v>1323</v>
      </c>
      <c r="E823" s="151">
        <v>1291</v>
      </c>
      <c r="F823" s="151">
        <v>1345</v>
      </c>
      <c r="G823" s="151">
        <v>1037</v>
      </c>
      <c r="H823" s="151">
        <f>H824+H825+H826</f>
        <v>999</v>
      </c>
      <c r="I823" s="151">
        <f>I824+I825+I826</f>
        <v>1030</v>
      </c>
      <c r="J823" s="91"/>
      <c r="K823" s="91"/>
      <c r="L823" s="91"/>
      <c r="M823" s="91"/>
    </row>
    <row r="824" spans="1:13" ht="57.6">
      <c r="A824" s="160" t="s">
        <v>107</v>
      </c>
      <c r="B824" s="151"/>
      <c r="C824" s="34">
        <v>332</v>
      </c>
      <c r="D824" s="34">
        <v>276</v>
      </c>
      <c r="E824" s="34">
        <v>282</v>
      </c>
      <c r="F824" s="34">
        <v>370</v>
      </c>
      <c r="G824" s="34">
        <v>310</v>
      </c>
      <c r="H824" s="34">
        <v>266</v>
      </c>
      <c r="I824" s="34">
        <v>308</v>
      </c>
      <c r="J824" s="91"/>
      <c r="K824" s="91"/>
      <c r="L824" s="91"/>
      <c r="M824" s="91"/>
    </row>
    <row r="825" spans="1:13" ht="57.6">
      <c r="A825" s="160" t="s">
        <v>108</v>
      </c>
      <c r="B825" s="151"/>
      <c r="C825" s="34">
        <v>228</v>
      </c>
      <c r="D825" s="34">
        <v>233</v>
      </c>
      <c r="E825" s="34">
        <v>228</v>
      </c>
      <c r="F825" s="34">
        <v>191</v>
      </c>
      <c r="G825" s="34">
        <v>157</v>
      </c>
      <c r="H825" s="34">
        <v>133</v>
      </c>
      <c r="I825" s="34">
        <v>97</v>
      </c>
      <c r="J825" s="91"/>
      <c r="K825" s="91"/>
      <c r="L825" s="91"/>
      <c r="M825" s="91"/>
    </row>
    <row r="826" spans="1:13" ht="41.4">
      <c r="A826" s="47" t="s">
        <v>172</v>
      </c>
      <c r="B826" s="151"/>
      <c r="C826" s="34"/>
      <c r="D826" s="34"/>
      <c r="E826" s="34"/>
      <c r="F826" s="34"/>
      <c r="G826" s="34"/>
      <c r="H826" s="34">
        <v>600</v>
      </c>
      <c r="I826" s="34">
        <v>625</v>
      </c>
      <c r="J826" s="91"/>
      <c r="K826" s="91"/>
      <c r="L826" s="91"/>
      <c r="M826" s="91"/>
    </row>
    <row r="827" spans="1:13" ht="100.8" customHeight="1">
      <c r="A827" s="160" t="s">
        <v>109</v>
      </c>
      <c r="B827" s="151"/>
      <c r="C827" s="34">
        <v>683</v>
      </c>
      <c r="D827" s="34">
        <v>570</v>
      </c>
      <c r="E827" s="34">
        <v>539</v>
      </c>
      <c r="F827" s="34">
        <v>607</v>
      </c>
      <c r="G827" s="34">
        <v>413</v>
      </c>
      <c r="H827" s="189" t="s">
        <v>173</v>
      </c>
      <c r="I827" s="151"/>
      <c r="J827" s="91"/>
      <c r="K827" s="91"/>
      <c r="L827" s="91"/>
      <c r="M827" s="91"/>
    </row>
    <row r="828" spans="1:13" ht="43.2">
      <c r="A828" s="160" t="s">
        <v>110</v>
      </c>
      <c r="B828" s="151"/>
      <c r="C828" s="34">
        <v>292</v>
      </c>
      <c r="D828" s="34">
        <v>244</v>
      </c>
      <c r="E828" s="34">
        <v>242</v>
      </c>
      <c r="F828" s="34">
        <v>177</v>
      </c>
      <c r="G828" s="34">
        <v>157</v>
      </c>
      <c r="H828" s="223"/>
      <c r="I828" s="151"/>
      <c r="J828" s="91"/>
      <c r="K828" s="91"/>
      <c r="L828" s="91"/>
      <c r="M828" s="91"/>
    </row>
    <row r="829" spans="1:13" ht="28.8">
      <c r="A829" s="160" t="s">
        <v>111</v>
      </c>
      <c r="B829" s="151"/>
      <c r="C829" s="34">
        <v>108</v>
      </c>
      <c r="D829" s="34">
        <v>131</v>
      </c>
      <c r="E829" s="34">
        <v>126</v>
      </c>
      <c r="F829" s="34">
        <v>159</v>
      </c>
      <c r="G829" s="34">
        <v>144</v>
      </c>
      <c r="H829" s="151"/>
      <c r="I829" s="34">
        <v>41</v>
      </c>
      <c r="J829" s="91"/>
      <c r="K829" s="91"/>
      <c r="L829" s="91"/>
      <c r="M829" s="91"/>
    </row>
    <row r="830" spans="1:13" ht="17.399999999999999">
      <c r="A830" s="35" t="s">
        <v>112</v>
      </c>
      <c r="B830" s="21"/>
      <c r="C830" s="21"/>
      <c r="D830" s="21"/>
      <c r="E830" s="21"/>
      <c r="F830" s="21"/>
      <c r="G830" s="21"/>
      <c r="H830" s="35"/>
      <c r="I830" s="151"/>
      <c r="J830" s="91"/>
      <c r="K830" s="91"/>
      <c r="L830" s="91"/>
      <c r="M830" s="91"/>
    </row>
    <row r="831" spans="1:13" ht="17.399999999999999">
      <c r="A831" s="35" t="s">
        <v>106</v>
      </c>
      <c r="B831" s="36">
        <v>1935</v>
      </c>
      <c r="C831" s="36">
        <v>1897</v>
      </c>
      <c r="D831" s="36">
        <v>1553</v>
      </c>
      <c r="E831" s="36">
        <v>1584</v>
      </c>
      <c r="F831" s="36">
        <v>1324</v>
      </c>
      <c r="G831" s="36">
        <v>1118</v>
      </c>
      <c r="H831" s="50">
        <f>H833+H834+H835+H838</f>
        <v>495</v>
      </c>
      <c r="I831" s="50">
        <f>I833+I834+I835+I838</f>
        <v>466</v>
      </c>
      <c r="J831" s="91"/>
      <c r="K831" s="91"/>
      <c r="L831" s="91"/>
      <c r="M831" s="91"/>
    </row>
    <row r="832" spans="1:13">
      <c r="A832" s="151" t="s">
        <v>89</v>
      </c>
      <c r="B832" s="151"/>
      <c r="C832" s="151">
        <v>1669</v>
      </c>
      <c r="D832" s="151">
        <v>1293</v>
      </c>
      <c r="E832" s="151">
        <v>1349</v>
      </c>
      <c r="F832" s="151">
        <v>1071</v>
      </c>
      <c r="G832" s="151">
        <v>884</v>
      </c>
      <c r="H832" s="151">
        <f>H833+H834+H835</f>
        <v>495</v>
      </c>
      <c r="I832" s="151">
        <f>I833+I834+I835</f>
        <v>425</v>
      </c>
      <c r="J832" s="91"/>
      <c r="K832" s="91"/>
      <c r="L832" s="91"/>
      <c r="M832" s="91"/>
    </row>
    <row r="833" spans="1:13" ht="57.6">
      <c r="A833" s="160" t="s">
        <v>107</v>
      </c>
      <c r="B833" s="34"/>
      <c r="C833" s="34">
        <v>255</v>
      </c>
      <c r="D833" s="34">
        <v>131</v>
      </c>
      <c r="E833" s="34">
        <v>148</v>
      </c>
      <c r="F833" s="34">
        <v>178</v>
      </c>
      <c r="G833" s="34">
        <v>144</v>
      </c>
      <c r="H833" s="34">
        <v>150</v>
      </c>
      <c r="I833" s="34">
        <v>125</v>
      </c>
      <c r="J833" s="91"/>
      <c r="K833" s="91"/>
      <c r="L833" s="91"/>
      <c r="M833" s="91"/>
    </row>
    <row r="834" spans="1:13" ht="57.6">
      <c r="A834" s="160" t="s">
        <v>108</v>
      </c>
      <c r="B834" s="34">
        <v>119</v>
      </c>
      <c r="C834" s="34">
        <v>117</v>
      </c>
      <c r="D834" s="34">
        <v>160</v>
      </c>
      <c r="E834" s="34">
        <v>101</v>
      </c>
      <c r="F834" s="34">
        <v>54</v>
      </c>
      <c r="G834" s="34">
        <v>96</v>
      </c>
      <c r="H834" s="34">
        <v>70</v>
      </c>
      <c r="I834" s="34">
        <v>50</v>
      </c>
      <c r="J834" s="91"/>
      <c r="K834" s="91"/>
      <c r="L834" s="91"/>
      <c r="M834" s="91"/>
    </row>
    <row r="835" spans="1:13" ht="41.4">
      <c r="A835" s="47" t="s">
        <v>172</v>
      </c>
      <c r="B835" s="34"/>
      <c r="C835" s="34"/>
      <c r="D835" s="34"/>
      <c r="E835" s="34"/>
      <c r="F835" s="34"/>
      <c r="G835" s="34"/>
      <c r="H835" s="34">
        <v>275</v>
      </c>
      <c r="I835" s="34">
        <v>250</v>
      </c>
      <c r="J835" s="91"/>
      <c r="K835" s="91"/>
      <c r="L835" s="91"/>
      <c r="M835" s="91"/>
    </row>
    <row r="836" spans="1:13" ht="72">
      <c r="A836" s="160" t="s">
        <v>109</v>
      </c>
      <c r="B836" s="34"/>
      <c r="C836" s="34">
        <v>747</v>
      </c>
      <c r="D836" s="34">
        <v>619</v>
      </c>
      <c r="E836" s="34">
        <v>691</v>
      </c>
      <c r="F836" s="34">
        <v>508</v>
      </c>
      <c r="G836" s="34">
        <v>360</v>
      </c>
      <c r="H836" s="189" t="s">
        <v>173</v>
      </c>
      <c r="I836" s="151"/>
      <c r="J836" s="91"/>
      <c r="K836" s="91"/>
      <c r="L836" s="91"/>
      <c r="M836" s="91"/>
    </row>
    <row r="837" spans="1:13" ht="43.2">
      <c r="A837" s="160" t="s">
        <v>110</v>
      </c>
      <c r="B837" s="151"/>
      <c r="C837" s="34">
        <v>458</v>
      </c>
      <c r="D837" s="34">
        <v>383</v>
      </c>
      <c r="E837" s="34">
        <v>409</v>
      </c>
      <c r="F837" s="34">
        <v>331</v>
      </c>
      <c r="G837" s="34">
        <v>284</v>
      </c>
      <c r="H837" s="223"/>
      <c r="I837" s="151"/>
      <c r="J837" s="91"/>
      <c r="K837" s="91"/>
      <c r="L837" s="91"/>
      <c r="M837" s="91"/>
    </row>
    <row r="838" spans="1:13" ht="28.8">
      <c r="A838" s="160" t="s">
        <v>111</v>
      </c>
      <c r="B838" s="34"/>
      <c r="C838" s="34">
        <v>227</v>
      </c>
      <c r="D838" s="34">
        <v>260</v>
      </c>
      <c r="E838" s="34">
        <v>235</v>
      </c>
      <c r="F838" s="34">
        <v>253</v>
      </c>
      <c r="G838" s="34">
        <v>234</v>
      </c>
      <c r="H838" s="151"/>
      <c r="I838" s="34">
        <v>41</v>
      </c>
      <c r="J838" s="91"/>
      <c r="K838" s="91"/>
      <c r="L838" s="91"/>
      <c r="M838" s="91"/>
    </row>
    <row r="839" spans="1:13" ht="16.8">
      <c r="A839" s="165" t="s">
        <v>113</v>
      </c>
      <c r="B839" s="34">
        <v>262</v>
      </c>
      <c r="C839" s="34">
        <v>92</v>
      </c>
      <c r="D839" s="151"/>
      <c r="E839" s="151"/>
      <c r="F839" s="151"/>
      <c r="G839" s="151"/>
      <c r="H839" s="151"/>
      <c r="I839" s="151"/>
      <c r="J839" s="91"/>
      <c r="K839" s="91"/>
      <c r="L839" s="91"/>
      <c r="M839" s="91"/>
    </row>
    <row r="840" spans="1:13" ht="28.8">
      <c r="A840" s="37" t="s">
        <v>114</v>
      </c>
      <c r="B840" s="21"/>
      <c r="C840" s="21"/>
      <c r="D840" s="21"/>
      <c r="E840" s="21"/>
      <c r="F840" s="21"/>
      <c r="G840" s="21"/>
      <c r="H840" s="35"/>
      <c r="I840" s="151"/>
      <c r="J840" s="91"/>
      <c r="K840" s="91"/>
      <c r="L840" s="91"/>
      <c r="M840" s="91"/>
    </row>
    <row r="841" spans="1:13" ht="16.8">
      <c r="A841" s="35" t="s">
        <v>106</v>
      </c>
      <c r="B841" s="36">
        <v>1775</v>
      </c>
      <c r="C841" s="36">
        <v>1681</v>
      </c>
      <c r="D841" s="36">
        <v>1352</v>
      </c>
      <c r="E841" s="36">
        <v>1224</v>
      </c>
      <c r="F841" s="36">
        <v>1006</v>
      </c>
      <c r="G841" s="36">
        <v>1037</v>
      </c>
      <c r="H841" s="36">
        <f>H843+H844+H845</f>
        <v>349</v>
      </c>
      <c r="I841" s="36">
        <f>I843+I844+I845+I848</f>
        <v>287</v>
      </c>
      <c r="J841" s="91"/>
      <c r="K841" s="91"/>
      <c r="L841" s="91"/>
      <c r="M841" s="91"/>
    </row>
    <row r="842" spans="1:13">
      <c r="A842" s="151" t="s">
        <v>89</v>
      </c>
      <c r="B842" s="151"/>
      <c r="C842" s="151">
        <v>1485</v>
      </c>
      <c r="D842" s="151">
        <v>1201</v>
      </c>
      <c r="E842" s="151">
        <v>1067</v>
      </c>
      <c r="F842" s="151">
        <v>837</v>
      </c>
      <c r="G842" s="151">
        <v>881</v>
      </c>
      <c r="H842" s="151">
        <f>H843+H844+H845</f>
        <v>349</v>
      </c>
      <c r="I842" s="151">
        <f>I843+I844+I845</f>
        <v>234</v>
      </c>
      <c r="J842" s="91"/>
      <c r="K842" s="91"/>
      <c r="L842" s="91"/>
      <c r="M842" s="91"/>
    </row>
    <row r="843" spans="1:13" ht="57.6">
      <c r="A843" s="160" t="s">
        <v>107</v>
      </c>
      <c r="B843" s="151"/>
      <c r="C843" s="34">
        <v>194</v>
      </c>
      <c r="D843" s="34">
        <v>104</v>
      </c>
      <c r="E843" s="34">
        <v>72</v>
      </c>
      <c r="F843" s="34">
        <v>145</v>
      </c>
      <c r="G843" s="34">
        <v>85</v>
      </c>
      <c r="H843" s="34">
        <v>79</v>
      </c>
      <c r="I843" s="34">
        <v>42</v>
      </c>
      <c r="J843" s="91"/>
      <c r="K843" s="91"/>
      <c r="L843" s="91"/>
      <c r="M843" s="91"/>
    </row>
    <row r="844" spans="1:13" ht="57.6">
      <c r="A844" s="160" t="s">
        <v>108</v>
      </c>
      <c r="B844" s="151"/>
      <c r="C844" s="34">
        <v>99</v>
      </c>
      <c r="D844" s="34">
        <v>126</v>
      </c>
      <c r="E844" s="34">
        <v>90</v>
      </c>
      <c r="F844" s="34">
        <v>68</v>
      </c>
      <c r="G844" s="34">
        <v>124</v>
      </c>
      <c r="H844" s="34">
        <v>91</v>
      </c>
      <c r="I844" s="34">
        <v>47</v>
      </c>
      <c r="J844" s="91"/>
      <c r="K844" s="91"/>
      <c r="L844" s="91"/>
      <c r="M844" s="91"/>
    </row>
    <row r="845" spans="1:13" ht="41.4">
      <c r="A845" s="47" t="s">
        <v>172</v>
      </c>
      <c r="B845" s="151"/>
      <c r="C845" s="34"/>
      <c r="D845" s="34"/>
      <c r="E845" s="34"/>
      <c r="F845" s="34"/>
      <c r="G845" s="34"/>
      <c r="H845" s="34">
        <v>179</v>
      </c>
      <c r="I845" s="34">
        <v>145</v>
      </c>
      <c r="J845" s="91"/>
      <c r="K845" s="91"/>
      <c r="L845" s="91"/>
      <c r="M845" s="91"/>
    </row>
    <row r="846" spans="1:13" ht="69.599999999999994" customHeight="1">
      <c r="A846" s="160" t="s">
        <v>109</v>
      </c>
      <c r="B846" s="151"/>
      <c r="C846" s="34">
        <v>664</v>
      </c>
      <c r="D846" s="34">
        <v>645</v>
      </c>
      <c r="E846" s="34">
        <v>565</v>
      </c>
      <c r="F846" s="34">
        <v>353</v>
      </c>
      <c r="G846" s="34">
        <v>424</v>
      </c>
      <c r="H846" s="189" t="s">
        <v>173</v>
      </c>
      <c r="I846" s="151"/>
      <c r="J846" s="91"/>
      <c r="K846" s="91"/>
      <c r="L846" s="91"/>
      <c r="M846" s="91"/>
    </row>
    <row r="847" spans="1:13" ht="43.2">
      <c r="A847" s="160" t="s">
        <v>110</v>
      </c>
      <c r="B847" s="151"/>
      <c r="C847" s="34">
        <v>331</v>
      </c>
      <c r="D847" s="34">
        <v>326</v>
      </c>
      <c r="E847" s="34">
        <v>340</v>
      </c>
      <c r="F847" s="34">
        <v>271</v>
      </c>
      <c r="G847" s="34">
        <v>248</v>
      </c>
      <c r="H847" s="223"/>
      <c r="I847" s="151"/>
      <c r="J847" s="91"/>
      <c r="K847" s="91"/>
      <c r="L847" s="91"/>
      <c r="M847" s="91"/>
    </row>
    <row r="848" spans="1:13" ht="28.8">
      <c r="A848" s="160" t="s">
        <v>111</v>
      </c>
      <c r="B848" s="151"/>
      <c r="C848" s="34"/>
      <c r="D848" s="34"/>
      <c r="E848" s="34"/>
      <c r="F848" s="34"/>
      <c r="G848" s="34">
        <v>156</v>
      </c>
      <c r="H848" s="151"/>
      <c r="I848" s="34">
        <v>53</v>
      </c>
      <c r="J848" s="91"/>
      <c r="K848" s="91"/>
      <c r="L848" s="91"/>
      <c r="M848" s="91"/>
    </row>
    <row r="849" spans="1:13" ht="16.8">
      <c r="A849" s="165" t="s">
        <v>113</v>
      </c>
      <c r="B849" s="151"/>
      <c r="C849" s="34">
        <v>197</v>
      </c>
      <c r="D849" s="151"/>
      <c r="E849" s="151"/>
      <c r="F849" s="151"/>
      <c r="G849" s="151"/>
      <c r="H849" s="151"/>
      <c r="I849" s="151"/>
      <c r="J849" s="91"/>
      <c r="K849" s="91"/>
      <c r="L849" s="91"/>
      <c r="M849" s="91"/>
    </row>
    <row r="850" spans="1:13">
      <c r="A850" s="91"/>
      <c r="B850" s="91"/>
      <c r="C850" s="91"/>
      <c r="D850" s="91"/>
      <c r="E850" s="91"/>
      <c r="F850" s="91"/>
      <c r="G850" s="91"/>
      <c r="H850" s="91"/>
      <c r="I850" s="91"/>
      <c r="J850" s="91"/>
      <c r="K850" s="91"/>
      <c r="L850" s="91"/>
      <c r="M850" s="91"/>
    </row>
    <row r="851" spans="1:13" ht="37.200000000000003" customHeight="1">
      <c r="A851" s="239" t="s">
        <v>165</v>
      </c>
      <c r="B851" s="239"/>
      <c r="C851" s="239"/>
      <c r="D851" s="239"/>
      <c r="E851" s="239"/>
      <c r="F851" s="239"/>
      <c r="G851" s="239"/>
    </row>
    <row r="852" spans="1:13" ht="17.399999999999999">
      <c r="A852" s="43"/>
      <c r="B852" s="249" t="s">
        <v>97</v>
      </c>
      <c r="C852" s="249"/>
      <c r="D852" s="249"/>
      <c r="E852" s="249"/>
      <c r="F852" s="249"/>
      <c r="G852" s="43"/>
    </row>
    <row r="854" spans="1:13" ht="15.6">
      <c r="A854" s="215"/>
      <c r="B854" s="217" t="s">
        <v>168</v>
      </c>
      <c r="C854" s="218"/>
      <c r="D854" s="218"/>
      <c r="E854" s="218"/>
      <c r="F854" s="218"/>
      <c r="G854" s="219"/>
      <c r="H854" s="135"/>
    </row>
    <row r="855" spans="1:13" ht="18">
      <c r="A855" s="216"/>
      <c r="B855" s="33">
        <v>2011</v>
      </c>
      <c r="C855" s="33">
        <v>2012</v>
      </c>
      <c r="D855" s="33">
        <v>2013</v>
      </c>
      <c r="E855" s="33">
        <v>2014</v>
      </c>
      <c r="F855" s="33">
        <v>2015</v>
      </c>
      <c r="G855" s="32">
        <v>2016</v>
      </c>
      <c r="H855" s="177">
        <v>2017</v>
      </c>
    </row>
    <row r="856" spans="1:13" ht="17.399999999999999">
      <c r="A856" s="44" t="s">
        <v>117</v>
      </c>
      <c r="B856" s="21">
        <v>1897</v>
      </c>
      <c r="C856" s="21">
        <v>1553</v>
      </c>
      <c r="D856" s="21">
        <v>1584</v>
      </c>
      <c r="E856" s="21">
        <v>1324</v>
      </c>
      <c r="F856" s="21">
        <v>1118</v>
      </c>
      <c r="G856" s="38">
        <f>G859+G861+G863</f>
        <v>495</v>
      </c>
      <c r="H856" s="21">
        <f>H859+H861+H863</f>
        <v>425</v>
      </c>
    </row>
    <row r="857" spans="1:13" ht="27.6">
      <c r="A857" s="45" t="s">
        <v>115</v>
      </c>
      <c r="B857" s="34">
        <v>1669</v>
      </c>
      <c r="C857" s="34">
        <v>1293</v>
      </c>
      <c r="D857" s="34">
        <v>1349</v>
      </c>
      <c r="E857" s="34">
        <v>1071</v>
      </c>
      <c r="F857" s="34">
        <v>884</v>
      </c>
      <c r="G857" s="34">
        <v>495</v>
      </c>
      <c r="H857" s="34">
        <v>384</v>
      </c>
    </row>
    <row r="858" spans="1:13" ht="16.8">
      <c r="A858" s="46" t="s">
        <v>116</v>
      </c>
      <c r="B858" s="36">
        <v>483</v>
      </c>
      <c r="C858" s="36">
        <v>391</v>
      </c>
      <c r="D858" s="36">
        <v>383</v>
      </c>
      <c r="E858" s="36">
        <v>431</v>
      </c>
      <c r="F858" s="36">
        <v>378</v>
      </c>
      <c r="G858" s="39">
        <f>G859+G860</f>
        <v>150</v>
      </c>
      <c r="H858" s="36">
        <f>H859+H860</f>
        <v>166</v>
      </c>
    </row>
    <row r="859" spans="1:13" ht="55.2">
      <c r="A859" s="45" t="s">
        <v>107</v>
      </c>
      <c r="B859" s="34">
        <v>255</v>
      </c>
      <c r="C859" s="34">
        <v>131</v>
      </c>
      <c r="D859" s="34">
        <v>148</v>
      </c>
      <c r="E859" s="34">
        <v>178</v>
      </c>
      <c r="F859" s="34">
        <v>144</v>
      </c>
      <c r="G859" s="34">
        <v>150</v>
      </c>
      <c r="H859" s="34">
        <v>125</v>
      </c>
    </row>
    <row r="860" spans="1:13" ht="27.6">
      <c r="A860" s="45" t="s">
        <v>111</v>
      </c>
      <c r="B860" s="34">
        <v>228</v>
      </c>
      <c r="C860" s="34">
        <v>260</v>
      </c>
      <c r="D860" s="34">
        <v>235</v>
      </c>
      <c r="E860" s="34">
        <v>253</v>
      </c>
      <c r="F860" s="34">
        <v>234</v>
      </c>
      <c r="G860" s="40"/>
      <c r="H860" s="34">
        <v>41</v>
      </c>
    </row>
    <row r="861" spans="1:13" ht="16.8">
      <c r="A861" s="44" t="s">
        <v>8</v>
      </c>
      <c r="B861" s="36">
        <v>117</v>
      </c>
      <c r="C861" s="36">
        <v>160</v>
      </c>
      <c r="D861" s="36">
        <v>101</v>
      </c>
      <c r="E861" s="36">
        <v>54</v>
      </c>
      <c r="F861" s="36">
        <v>96</v>
      </c>
      <c r="G861" s="36">
        <f>G862</f>
        <v>70</v>
      </c>
      <c r="H861" s="36">
        <f>H862</f>
        <v>50</v>
      </c>
    </row>
    <row r="862" spans="1:13" ht="55.2">
      <c r="A862" s="45" t="s">
        <v>108</v>
      </c>
      <c r="B862" s="34">
        <v>117</v>
      </c>
      <c r="C862" s="34">
        <v>160</v>
      </c>
      <c r="D862" s="34">
        <v>101</v>
      </c>
      <c r="E862" s="34">
        <v>54</v>
      </c>
      <c r="F862" s="34">
        <v>96</v>
      </c>
      <c r="G862" s="40">
        <v>70</v>
      </c>
      <c r="H862" s="34">
        <v>50</v>
      </c>
    </row>
    <row r="863" spans="1:13" ht="16.8">
      <c r="A863" s="44" t="s">
        <v>12</v>
      </c>
      <c r="B863" s="36">
        <v>1205</v>
      </c>
      <c r="C863" s="36">
        <v>1002</v>
      </c>
      <c r="D863" s="36">
        <v>1108</v>
      </c>
      <c r="E863" s="36">
        <v>839</v>
      </c>
      <c r="F863" s="36">
        <v>644</v>
      </c>
      <c r="G863" s="36">
        <f>G866</f>
        <v>275</v>
      </c>
      <c r="H863" s="36">
        <f>H866</f>
        <v>250</v>
      </c>
    </row>
    <row r="864" spans="1:13" ht="73.2" customHeight="1">
      <c r="A864" s="45" t="s">
        <v>109</v>
      </c>
      <c r="B864" s="34">
        <v>747</v>
      </c>
      <c r="C864" s="34">
        <v>619</v>
      </c>
      <c r="D864" s="34">
        <v>691</v>
      </c>
      <c r="E864" s="34">
        <v>508</v>
      </c>
      <c r="F864" s="34">
        <v>360</v>
      </c>
      <c r="G864" s="212" t="s">
        <v>173</v>
      </c>
      <c r="H864" s="15"/>
    </row>
    <row r="865" spans="1:8" ht="41.4">
      <c r="A865" s="45" t="s">
        <v>110</v>
      </c>
      <c r="B865" s="34">
        <v>458</v>
      </c>
      <c r="C865" s="34">
        <v>383</v>
      </c>
      <c r="D865" s="34">
        <v>409</v>
      </c>
      <c r="E865" s="34">
        <v>331</v>
      </c>
      <c r="F865" s="34">
        <v>284</v>
      </c>
      <c r="G865" s="213"/>
      <c r="H865" s="15"/>
    </row>
    <row r="866" spans="1:8" ht="41.4">
      <c r="A866" s="47" t="s">
        <v>172</v>
      </c>
      <c r="B866" s="34"/>
      <c r="C866" s="34"/>
      <c r="D866" s="34"/>
      <c r="E866" s="34"/>
      <c r="F866" s="34"/>
      <c r="G866" s="40">
        <v>275</v>
      </c>
      <c r="H866" s="34">
        <v>250</v>
      </c>
    </row>
    <row r="867" spans="1:8" ht="27.6">
      <c r="A867" s="47" t="s">
        <v>118</v>
      </c>
      <c r="B867" s="34">
        <v>92</v>
      </c>
      <c r="C867" s="34"/>
      <c r="D867" s="34"/>
      <c r="E867" s="34"/>
      <c r="F867" s="34"/>
      <c r="G867" s="40"/>
      <c r="H867" s="15"/>
    </row>
    <row r="868" spans="1:8">
      <c r="A868" s="42"/>
      <c r="B868" s="42"/>
      <c r="C868" s="42"/>
      <c r="D868" s="42"/>
      <c r="E868" s="42"/>
      <c r="F868" s="42"/>
      <c r="G868" s="42"/>
      <c r="H868" s="15"/>
    </row>
    <row r="869" spans="1:8" ht="15.6">
      <c r="A869" s="215"/>
      <c r="B869" s="217" t="s">
        <v>167</v>
      </c>
      <c r="C869" s="218"/>
      <c r="D869" s="218"/>
      <c r="E869" s="218"/>
      <c r="F869" s="218"/>
      <c r="G869" s="219"/>
      <c r="H869" s="15"/>
    </row>
    <row r="870" spans="1:8" ht="18">
      <c r="A870" s="216"/>
      <c r="B870" s="64" t="s">
        <v>212</v>
      </c>
      <c r="C870" s="64" t="s">
        <v>213</v>
      </c>
      <c r="D870" s="64" t="s">
        <v>214</v>
      </c>
      <c r="E870" s="64" t="s">
        <v>215</v>
      </c>
      <c r="F870" s="64" t="s">
        <v>216</v>
      </c>
      <c r="G870" s="65" t="s">
        <v>217</v>
      </c>
      <c r="H870" s="144" t="s">
        <v>279</v>
      </c>
    </row>
    <row r="871" spans="1:8" ht="17.399999999999999">
      <c r="A871" s="44" t="s">
        <v>117</v>
      </c>
      <c r="B871" s="21">
        <v>1643</v>
      </c>
      <c r="C871" s="21">
        <v>1454</v>
      </c>
      <c r="D871" s="21">
        <v>1417</v>
      </c>
      <c r="E871" s="21">
        <v>1504</v>
      </c>
      <c r="F871" s="21">
        <v>1181</v>
      </c>
      <c r="G871" s="38">
        <f>G874+G876+G878</f>
        <v>999</v>
      </c>
      <c r="H871" s="21">
        <f>H873+H876+H878</f>
        <v>1071</v>
      </c>
    </row>
    <row r="872" spans="1:8" ht="27.6">
      <c r="A872" s="45" t="s">
        <v>115</v>
      </c>
      <c r="B872" s="34">
        <v>1535</v>
      </c>
      <c r="C872" s="34">
        <v>1323</v>
      </c>
      <c r="D872" s="34">
        <v>1291</v>
      </c>
      <c r="E872" s="34">
        <v>1345</v>
      </c>
      <c r="F872" s="34">
        <v>1037</v>
      </c>
      <c r="G872" s="34">
        <v>999</v>
      </c>
      <c r="H872" s="34">
        <v>1030</v>
      </c>
    </row>
    <row r="873" spans="1:8" ht="16.8">
      <c r="A873" s="46" t="s">
        <v>116</v>
      </c>
      <c r="B873" s="36">
        <v>440</v>
      </c>
      <c r="C873" s="36">
        <v>407</v>
      </c>
      <c r="D873" s="36">
        <v>408</v>
      </c>
      <c r="E873" s="36">
        <v>529</v>
      </c>
      <c r="F873" s="36">
        <v>454</v>
      </c>
      <c r="G873" s="36">
        <f>G874+G875</f>
        <v>266</v>
      </c>
      <c r="H873" s="36">
        <f>H874+H875</f>
        <v>349</v>
      </c>
    </row>
    <row r="874" spans="1:8" ht="55.2">
      <c r="A874" s="45" t="s">
        <v>107</v>
      </c>
      <c r="B874" s="34">
        <v>332</v>
      </c>
      <c r="C874" s="34">
        <v>276</v>
      </c>
      <c r="D874" s="34">
        <v>282</v>
      </c>
      <c r="E874" s="34">
        <v>370</v>
      </c>
      <c r="F874" s="34">
        <v>310</v>
      </c>
      <c r="G874" s="34">
        <v>266</v>
      </c>
      <c r="H874" s="34">
        <v>308</v>
      </c>
    </row>
    <row r="875" spans="1:8" ht="27.6">
      <c r="A875" s="45" t="s">
        <v>111</v>
      </c>
      <c r="B875" s="34">
        <v>108</v>
      </c>
      <c r="C875" s="34">
        <v>131</v>
      </c>
      <c r="D875" s="34">
        <v>126</v>
      </c>
      <c r="E875" s="34">
        <v>159</v>
      </c>
      <c r="F875" s="34">
        <v>144</v>
      </c>
      <c r="G875" s="34"/>
      <c r="H875" s="34">
        <v>41</v>
      </c>
    </row>
    <row r="876" spans="1:8" ht="16.8">
      <c r="A876" s="44" t="s">
        <v>8</v>
      </c>
      <c r="B876" s="36">
        <v>228</v>
      </c>
      <c r="C876" s="36">
        <v>233</v>
      </c>
      <c r="D876" s="36">
        <v>228</v>
      </c>
      <c r="E876" s="36">
        <v>191</v>
      </c>
      <c r="F876" s="36">
        <v>157</v>
      </c>
      <c r="G876" s="36">
        <f>G877</f>
        <v>133</v>
      </c>
      <c r="H876" s="36">
        <f>H877</f>
        <v>97</v>
      </c>
    </row>
    <row r="877" spans="1:8" ht="55.2">
      <c r="A877" s="45" t="s">
        <v>108</v>
      </c>
      <c r="B877" s="34">
        <v>228</v>
      </c>
      <c r="C877" s="34">
        <v>233</v>
      </c>
      <c r="D877" s="34">
        <v>228</v>
      </c>
      <c r="E877" s="34">
        <v>191</v>
      </c>
      <c r="F877" s="34">
        <v>157</v>
      </c>
      <c r="G877" s="34">
        <v>133</v>
      </c>
      <c r="H877" s="34">
        <v>97</v>
      </c>
    </row>
    <row r="878" spans="1:8" ht="16.8">
      <c r="A878" s="44" t="s">
        <v>12</v>
      </c>
      <c r="B878" s="36">
        <v>975</v>
      </c>
      <c r="C878" s="36">
        <v>814</v>
      </c>
      <c r="D878" s="36">
        <v>781</v>
      </c>
      <c r="E878" s="36">
        <v>784</v>
      </c>
      <c r="F878" s="36">
        <v>570</v>
      </c>
      <c r="G878" s="36">
        <f>G881</f>
        <v>600</v>
      </c>
      <c r="H878" s="36">
        <f>H881</f>
        <v>625</v>
      </c>
    </row>
    <row r="879" spans="1:8" ht="69">
      <c r="A879" s="45" t="s">
        <v>109</v>
      </c>
      <c r="B879" s="34">
        <v>683</v>
      </c>
      <c r="C879" s="34">
        <v>570</v>
      </c>
      <c r="D879" s="34">
        <v>539</v>
      </c>
      <c r="E879" s="34">
        <v>607</v>
      </c>
      <c r="F879" s="34">
        <v>413</v>
      </c>
      <c r="G879" s="212" t="s">
        <v>173</v>
      </c>
      <c r="H879" s="15"/>
    </row>
    <row r="880" spans="1:8" ht="41.4">
      <c r="A880" s="45" t="s">
        <v>110</v>
      </c>
      <c r="B880" s="34">
        <v>292</v>
      </c>
      <c r="C880" s="34">
        <v>244</v>
      </c>
      <c r="D880" s="34">
        <v>242</v>
      </c>
      <c r="E880" s="34">
        <v>177</v>
      </c>
      <c r="F880" s="34">
        <v>157</v>
      </c>
      <c r="G880" s="213"/>
      <c r="H880" s="15"/>
    </row>
    <row r="881" spans="1:8" ht="41.4">
      <c r="A881" s="47" t="s">
        <v>172</v>
      </c>
      <c r="B881" s="34"/>
      <c r="C881" s="34"/>
      <c r="D881" s="34"/>
      <c r="E881" s="34"/>
      <c r="F881" s="34"/>
      <c r="G881" s="34">
        <v>600</v>
      </c>
      <c r="H881" s="34">
        <v>625</v>
      </c>
    </row>
    <row r="882" spans="1:8" ht="27.6">
      <c r="A882" s="47" t="s">
        <v>118</v>
      </c>
      <c r="B882" s="34"/>
      <c r="C882" s="34"/>
      <c r="D882" s="34"/>
      <c r="E882" s="34"/>
      <c r="F882" s="34"/>
      <c r="G882" s="34"/>
      <c r="H882" s="15"/>
    </row>
    <row r="883" spans="1:8">
      <c r="A883" s="211" t="s">
        <v>119</v>
      </c>
      <c r="B883" s="211"/>
      <c r="C883" s="211"/>
      <c r="D883" s="211"/>
      <c r="E883" s="211"/>
      <c r="F883" s="211"/>
      <c r="G883" s="211"/>
    </row>
    <row r="884" spans="1:8">
      <c r="A884" s="210" t="s">
        <v>120</v>
      </c>
      <c r="B884" s="210"/>
      <c r="C884" s="210"/>
      <c r="D884" s="210"/>
      <c r="E884" s="210"/>
      <c r="F884" s="210"/>
      <c r="G884" s="210"/>
    </row>
    <row r="886" spans="1:8" ht="18">
      <c r="A886" s="209" t="s">
        <v>169</v>
      </c>
      <c r="B886" s="209"/>
      <c r="C886" s="209"/>
      <c r="D886" s="209"/>
      <c r="E886" s="1"/>
    </row>
    <row r="887" spans="1:8" ht="18">
      <c r="A887" s="220" t="s">
        <v>170</v>
      </c>
      <c r="B887" s="220"/>
      <c r="C887" s="220"/>
      <c r="D887" s="220"/>
      <c r="E887" s="1"/>
    </row>
    <row r="888" spans="1:8" ht="18">
      <c r="A888" s="3"/>
      <c r="B888" s="95">
        <v>2015</v>
      </c>
      <c r="C888" s="95">
        <v>2016</v>
      </c>
      <c r="D888" s="132">
        <v>2017</v>
      </c>
      <c r="E888" s="141"/>
    </row>
    <row r="889" spans="1:8" ht="34.799999999999997">
      <c r="A889" s="49" t="s">
        <v>104</v>
      </c>
      <c r="B889" s="21">
        <v>11</v>
      </c>
      <c r="C889" s="21">
        <v>8</v>
      </c>
      <c r="D889" s="21">
        <v>8</v>
      </c>
      <c r="E889" s="1"/>
    </row>
    <row r="890" spans="1:8" ht="18">
      <c r="A890" s="3" t="s">
        <v>105</v>
      </c>
      <c r="B890" s="3"/>
      <c r="C890" s="3"/>
      <c r="D890" s="3"/>
      <c r="E890" s="1"/>
    </row>
    <row r="891" spans="1:8" ht="18">
      <c r="A891" s="3" t="s">
        <v>106</v>
      </c>
      <c r="B891" s="95">
        <v>5162</v>
      </c>
      <c r="C891" s="95">
        <f>C897+C898+C902+C903+C904+C905+C906+C907+C908</f>
        <v>4933</v>
      </c>
      <c r="D891" s="133">
        <f>D897+D898+D902+D903+D904+D905+D906+D907+D908</f>
        <v>5109</v>
      </c>
      <c r="E891" s="1"/>
    </row>
    <row r="892" spans="1:8" ht="18">
      <c r="A892" s="3" t="s">
        <v>89</v>
      </c>
      <c r="B892" s="3"/>
      <c r="C892" s="3"/>
      <c r="D892" s="3"/>
      <c r="E892" s="1"/>
    </row>
    <row r="893" spans="1:8" ht="18">
      <c r="A893" s="3" t="s">
        <v>121</v>
      </c>
      <c r="B893" s="95">
        <v>3787</v>
      </c>
      <c r="C893" s="95">
        <v>3775</v>
      </c>
      <c r="D893" s="133">
        <v>3751</v>
      </c>
      <c r="E893" s="1"/>
    </row>
    <row r="894" spans="1:8" ht="18">
      <c r="A894" s="3" t="s">
        <v>122</v>
      </c>
      <c r="B894" s="95">
        <v>692</v>
      </c>
      <c r="C894" s="95">
        <v>545</v>
      </c>
      <c r="D894" s="133">
        <v>589</v>
      </c>
      <c r="E894" s="1"/>
    </row>
    <row r="895" spans="1:8" ht="18">
      <c r="A895" s="3" t="s">
        <v>123</v>
      </c>
      <c r="B895" s="95">
        <v>414</v>
      </c>
      <c r="C895" s="95">
        <v>460</v>
      </c>
      <c r="D895" s="133">
        <v>570</v>
      </c>
      <c r="E895" s="1"/>
    </row>
    <row r="896" spans="1:8" ht="18">
      <c r="A896" s="3" t="s">
        <v>124</v>
      </c>
      <c r="B896" s="95">
        <v>269</v>
      </c>
      <c r="C896" s="95">
        <v>153</v>
      </c>
      <c r="D896" s="133">
        <v>199</v>
      </c>
      <c r="E896" s="1"/>
    </row>
    <row r="897" spans="1:7" ht="72">
      <c r="A897" s="4" t="s">
        <v>107</v>
      </c>
      <c r="B897" s="95">
        <v>41</v>
      </c>
      <c r="C897" s="95">
        <v>57</v>
      </c>
      <c r="D897" s="166">
        <v>76</v>
      </c>
      <c r="E897" s="1"/>
    </row>
    <row r="898" spans="1:7" ht="90.6" customHeight="1">
      <c r="A898" s="4" t="s">
        <v>108</v>
      </c>
      <c r="B898" s="95">
        <v>100</v>
      </c>
      <c r="C898" s="95">
        <v>120</v>
      </c>
      <c r="D898" s="166">
        <v>159</v>
      </c>
      <c r="E898" s="1"/>
    </row>
    <row r="899" spans="1:7" ht="75" customHeight="1">
      <c r="A899" s="4" t="s">
        <v>109</v>
      </c>
      <c r="B899" s="95">
        <v>570</v>
      </c>
      <c r="C899" s="205" t="s">
        <v>173</v>
      </c>
      <c r="D899" s="136"/>
      <c r="E899" s="1"/>
    </row>
    <row r="900" spans="1:7" ht="72">
      <c r="A900" s="4" t="s">
        <v>110</v>
      </c>
      <c r="B900" s="95">
        <v>135</v>
      </c>
      <c r="C900" s="206"/>
      <c r="D900" s="137"/>
      <c r="E900" s="1"/>
    </row>
    <row r="901" spans="1:7" ht="54">
      <c r="A901" s="113" t="s">
        <v>125</v>
      </c>
      <c r="B901" s="95">
        <v>1672</v>
      </c>
      <c r="C901" s="207"/>
      <c r="D901" s="138"/>
      <c r="E901" s="1"/>
    </row>
    <row r="902" spans="1:7" ht="54">
      <c r="A902" s="113" t="s">
        <v>172</v>
      </c>
      <c r="B902" s="95"/>
      <c r="C902" s="95">
        <v>1965</v>
      </c>
      <c r="D902" s="166">
        <v>2030</v>
      </c>
      <c r="E902" s="147" t="s">
        <v>282</v>
      </c>
    </row>
    <row r="903" spans="1:7" ht="31.8">
      <c r="A903" s="113" t="s">
        <v>126</v>
      </c>
      <c r="B903" s="95">
        <v>735</v>
      </c>
      <c r="C903" s="95">
        <v>828</v>
      </c>
      <c r="D903" s="166">
        <v>858</v>
      </c>
      <c r="E903" s="147" t="s">
        <v>283</v>
      </c>
    </row>
    <row r="904" spans="1:7" ht="36">
      <c r="A904" s="113" t="s">
        <v>127</v>
      </c>
      <c r="B904" s="95">
        <v>223</v>
      </c>
      <c r="C904" s="95">
        <v>198</v>
      </c>
      <c r="D904" s="166">
        <v>171</v>
      </c>
      <c r="E904" s="147" t="s">
        <v>285</v>
      </c>
    </row>
    <row r="905" spans="1:7" ht="36">
      <c r="A905" s="113" t="s">
        <v>128</v>
      </c>
      <c r="B905" s="95">
        <v>746</v>
      </c>
      <c r="C905" s="95">
        <v>873</v>
      </c>
      <c r="D905" s="166">
        <v>947</v>
      </c>
      <c r="E905" s="147" t="s">
        <v>284</v>
      </c>
    </row>
    <row r="906" spans="1:7" ht="72">
      <c r="A906" s="113" t="s">
        <v>129</v>
      </c>
      <c r="B906" s="95">
        <v>593</v>
      </c>
      <c r="C906" s="95">
        <v>586</v>
      </c>
      <c r="D906" s="166">
        <v>535</v>
      </c>
      <c r="E906" s="147" t="s">
        <v>286</v>
      </c>
    </row>
    <row r="907" spans="1:7" ht="54">
      <c r="A907" s="113" t="s">
        <v>171</v>
      </c>
      <c r="B907" s="95">
        <v>347</v>
      </c>
      <c r="C907" s="95">
        <v>306</v>
      </c>
      <c r="D907" s="166">
        <v>333</v>
      </c>
      <c r="E907" s="147" t="s">
        <v>287</v>
      </c>
    </row>
    <row r="908" spans="1:7" ht="79.2" customHeight="1">
      <c r="A908" s="113" t="s">
        <v>111</v>
      </c>
      <c r="B908" s="95">
        <v>0</v>
      </c>
      <c r="C908" s="95">
        <v>0</v>
      </c>
      <c r="D908" s="166">
        <v>0</v>
      </c>
      <c r="E908" s="1"/>
    </row>
    <row r="909" spans="1:7">
      <c r="D909" s="91"/>
    </row>
    <row r="910" spans="1:7" ht="18" customHeight="1">
      <c r="A910" s="208" t="s">
        <v>130</v>
      </c>
      <c r="B910" s="208"/>
      <c r="C910" s="208"/>
      <c r="D910" s="208"/>
      <c r="E910" s="208"/>
    </row>
    <row r="912" spans="1:7" ht="18">
      <c r="A912" s="3"/>
      <c r="B912" s="95" t="s">
        <v>55</v>
      </c>
      <c r="C912" s="95" t="s">
        <v>56</v>
      </c>
      <c r="D912" s="95" t="s">
        <v>57</v>
      </c>
      <c r="E912" s="14" t="s">
        <v>58</v>
      </c>
      <c r="F912" s="14"/>
      <c r="G912" s="14" t="s">
        <v>261</v>
      </c>
    </row>
    <row r="913" spans="1:8" ht="72">
      <c r="A913" s="4" t="s">
        <v>131</v>
      </c>
      <c r="B913" s="95">
        <v>1</v>
      </c>
      <c r="C913" s="95">
        <v>1</v>
      </c>
      <c r="D913" s="95">
        <v>1</v>
      </c>
      <c r="E913" s="14">
        <v>1</v>
      </c>
      <c r="F913" s="139"/>
      <c r="G913" s="15"/>
    </row>
    <row r="914" spans="1:8" ht="72">
      <c r="A914" s="4" t="s">
        <v>132</v>
      </c>
      <c r="B914" s="3"/>
      <c r="C914" s="3"/>
      <c r="D914" s="3"/>
      <c r="E914" s="3"/>
      <c r="F914" s="137"/>
      <c r="G914" s="15"/>
    </row>
    <row r="915" spans="1:8" ht="18">
      <c r="A915" s="3" t="s">
        <v>105</v>
      </c>
      <c r="B915" s="95"/>
      <c r="C915" s="95"/>
      <c r="D915" s="95"/>
      <c r="E915" s="3"/>
      <c r="F915" s="137" t="s">
        <v>176</v>
      </c>
      <c r="G915" s="140"/>
      <c r="H915" s="136" t="s">
        <v>280</v>
      </c>
    </row>
    <row r="916" spans="1:8" ht="18">
      <c r="A916" s="3" t="s">
        <v>106</v>
      </c>
      <c r="B916" s="95">
        <v>3857</v>
      </c>
      <c r="C916" s="95">
        <v>3488</v>
      </c>
      <c r="D916" s="95">
        <v>3334</v>
      </c>
      <c r="E916" s="95">
        <v>3065</v>
      </c>
      <c r="F916" s="138" t="s">
        <v>175</v>
      </c>
      <c r="G916" s="134">
        <f>2939-1</f>
        <v>2938</v>
      </c>
      <c r="H916" s="138" t="s">
        <v>289</v>
      </c>
    </row>
    <row r="917" spans="1:8">
      <c r="A917" s="13"/>
      <c r="B917" s="62"/>
      <c r="C917" s="62"/>
      <c r="D917" s="62"/>
      <c r="E917" s="62"/>
      <c r="G917" s="13"/>
    </row>
    <row r="918" spans="1:8" ht="15.6">
      <c r="A918" s="250" t="s">
        <v>290</v>
      </c>
      <c r="B918" s="250"/>
      <c r="C918" s="250"/>
      <c r="D918" s="250"/>
      <c r="E918" s="250"/>
      <c r="F918" s="250"/>
      <c r="G918" s="250"/>
    </row>
    <row r="919" spans="1:8">
      <c r="A919" s="13"/>
      <c r="B919" s="73"/>
      <c r="C919" s="73"/>
      <c r="D919" s="73"/>
      <c r="E919" s="73"/>
      <c r="G919" s="13"/>
    </row>
    <row r="920" spans="1:8" ht="18">
      <c r="A920" s="15"/>
      <c r="B920" s="171" t="s">
        <v>139</v>
      </c>
      <c r="C920" s="171" t="s">
        <v>259</v>
      </c>
      <c r="D920" s="73"/>
      <c r="E920" s="73"/>
      <c r="G920" s="13"/>
    </row>
    <row r="921" spans="1:8" ht="72">
      <c r="A921" s="4" t="s">
        <v>291</v>
      </c>
      <c r="B921" s="172">
        <v>778</v>
      </c>
      <c r="C921" s="172">
        <v>766</v>
      </c>
      <c r="D921" s="73"/>
      <c r="E921" s="73"/>
      <c r="G921" s="13"/>
    </row>
    <row r="922" spans="1:8" ht="15.6">
      <c r="A922" s="176" t="s">
        <v>292</v>
      </c>
      <c r="B922" s="73"/>
      <c r="C922" s="174"/>
      <c r="D922" s="73"/>
      <c r="E922" s="73"/>
      <c r="G922" s="13"/>
    </row>
    <row r="923" spans="1:8" ht="18">
      <c r="A923" s="4" t="s">
        <v>121</v>
      </c>
      <c r="B923" s="171">
        <v>482</v>
      </c>
      <c r="C923" s="171">
        <v>479</v>
      </c>
      <c r="D923" s="73"/>
      <c r="E923" s="73"/>
      <c r="G923" s="13"/>
    </row>
    <row r="924" spans="1:8" ht="18">
      <c r="A924" s="4" t="s">
        <v>122</v>
      </c>
      <c r="B924" s="171">
        <v>296</v>
      </c>
      <c r="C924" s="171">
        <v>287</v>
      </c>
      <c r="D924" s="73"/>
      <c r="E924" s="73"/>
      <c r="G924" s="13"/>
    </row>
    <row r="925" spans="1:8">
      <c r="A925" s="13"/>
      <c r="B925" s="73"/>
      <c r="C925" s="73"/>
      <c r="D925" s="73"/>
      <c r="E925" s="73"/>
      <c r="G925" s="13"/>
    </row>
    <row r="926" spans="1:8" ht="15.6">
      <c r="A926" s="250" t="s">
        <v>293</v>
      </c>
      <c r="B926" s="250"/>
      <c r="C926" s="250"/>
      <c r="D926" s="250"/>
      <c r="E926" s="250"/>
      <c r="F926" s="250"/>
      <c r="G926" s="13"/>
    </row>
    <row r="927" spans="1:8">
      <c r="A927" s="13"/>
      <c r="B927" s="73"/>
      <c r="C927" s="73"/>
      <c r="D927" s="73"/>
      <c r="E927" s="73"/>
      <c r="G927" s="13"/>
    </row>
    <row r="928" spans="1:8" ht="18">
      <c r="A928" s="15"/>
      <c r="B928" s="171" t="s">
        <v>139</v>
      </c>
      <c r="C928" s="171" t="s">
        <v>259</v>
      </c>
      <c r="D928" s="73"/>
      <c r="E928" s="73"/>
      <c r="G928" s="13"/>
    </row>
    <row r="929" spans="1:7" ht="54">
      <c r="A929" s="4" t="s">
        <v>294</v>
      </c>
      <c r="B929" s="172">
        <v>716</v>
      </c>
      <c r="C929" s="172">
        <v>692</v>
      </c>
      <c r="D929" s="73"/>
      <c r="E929" s="73"/>
      <c r="G929" s="13"/>
    </row>
    <row r="930" spans="1:7" ht="15.6">
      <c r="A930" s="176" t="s">
        <v>292</v>
      </c>
      <c r="B930" s="73"/>
      <c r="C930" s="174"/>
      <c r="D930" s="73"/>
      <c r="E930" s="73"/>
      <c r="G930" s="13"/>
    </row>
    <row r="931" spans="1:7" ht="18">
      <c r="A931" s="4" t="s">
        <v>121</v>
      </c>
      <c r="B931" s="171">
        <v>426</v>
      </c>
      <c r="C931" s="171">
        <v>444</v>
      </c>
      <c r="D931" s="73"/>
      <c r="E931" s="73"/>
      <c r="G931" s="13"/>
    </row>
    <row r="932" spans="1:7" ht="18">
      <c r="A932" s="4" t="s">
        <v>122</v>
      </c>
      <c r="B932" s="171">
        <v>277</v>
      </c>
      <c r="C932" s="171">
        <v>247</v>
      </c>
      <c r="D932" s="73"/>
      <c r="E932" s="73"/>
      <c r="G932" s="13"/>
    </row>
    <row r="933" spans="1:7" ht="18">
      <c r="A933" s="113" t="s">
        <v>295</v>
      </c>
      <c r="B933" s="171">
        <v>13</v>
      </c>
      <c r="C933" s="171">
        <v>1</v>
      </c>
      <c r="D933" s="73"/>
      <c r="E933" s="73"/>
      <c r="G933" s="13"/>
    </row>
    <row r="934" spans="1:7">
      <c r="A934" s="13"/>
      <c r="B934" s="73"/>
      <c r="C934" s="73"/>
      <c r="D934" s="73"/>
      <c r="E934" s="73"/>
      <c r="G934" s="13"/>
    </row>
    <row r="935" spans="1:7" ht="15.6">
      <c r="A935" s="250" t="s">
        <v>296</v>
      </c>
      <c r="B935" s="250"/>
      <c r="C935" s="250"/>
      <c r="D935" s="250"/>
      <c r="E935" s="250"/>
      <c r="F935" s="250"/>
      <c r="G935" s="13"/>
    </row>
    <row r="936" spans="1:7">
      <c r="A936" s="13"/>
      <c r="B936" s="73"/>
      <c r="C936" s="73"/>
      <c r="D936" s="73"/>
      <c r="E936" s="73"/>
      <c r="G936" s="13"/>
    </row>
    <row r="937" spans="1:7" ht="18">
      <c r="A937" s="15"/>
      <c r="B937" s="171" t="s">
        <v>139</v>
      </c>
      <c r="C937" s="171" t="s">
        <v>259</v>
      </c>
      <c r="D937" s="73"/>
      <c r="E937" s="73"/>
      <c r="G937" s="13"/>
    </row>
    <row r="938" spans="1:7" ht="54">
      <c r="A938" s="4" t="s">
        <v>297</v>
      </c>
      <c r="B938" s="172">
        <v>716</v>
      </c>
      <c r="C938" s="172">
        <v>691</v>
      </c>
      <c r="D938" s="73"/>
      <c r="E938" s="73"/>
      <c r="G938" s="13"/>
    </row>
    <row r="939" spans="1:7" ht="15.6">
      <c r="A939" s="176" t="s">
        <v>298</v>
      </c>
      <c r="B939" s="73"/>
      <c r="C939" s="174"/>
      <c r="D939" s="73"/>
      <c r="E939" s="73"/>
      <c r="G939" s="13"/>
    </row>
    <row r="940" spans="1:7" ht="18">
      <c r="A940" s="4" t="s">
        <v>299</v>
      </c>
      <c r="B940" s="171">
        <v>637</v>
      </c>
      <c r="C940" s="171">
        <v>582</v>
      </c>
      <c r="D940" s="73"/>
      <c r="E940" s="73"/>
      <c r="G940" s="13"/>
    </row>
    <row r="941" spans="1:7" ht="18">
      <c r="A941" s="4" t="s">
        <v>300</v>
      </c>
      <c r="B941" s="171">
        <v>11</v>
      </c>
      <c r="C941" s="171">
        <v>12</v>
      </c>
      <c r="D941" s="73"/>
      <c r="E941" s="73"/>
      <c r="G941" s="13"/>
    </row>
    <row r="942" spans="1:7" ht="18">
      <c r="A942" s="113" t="s">
        <v>301</v>
      </c>
      <c r="B942" s="171">
        <v>68</v>
      </c>
      <c r="C942" s="171">
        <v>97</v>
      </c>
      <c r="D942" s="73"/>
      <c r="E942" s="73"/>
      <c r="G942" s="13"/>
    </row>
    <row r="943" spans="1:7">
      <c r="A943" s="13"/>
      <c r="B943" s="73"/>
      <c r="C943" s="73"/>
      <c r="D943" s="73"/>
      <c r="E943" s="73"/>
      <c r="G943" s="13"/>
    </row>
    <row r="944" spans="1:7" ht="31.2" customHeight="1">
      <c r="A944" s="247" t="s">
        <v>199</v>
      </c>
      <c r="B944" s="247"/>
      <c r="C944" s="247"/>
      <c r="D944" s="247"/>
      <c r="E944" s="247"/>
    </row>
    <row r="945" spans="1:9">
      <c r="A945" s="15"/>
      <c r="B945" s="61" t="s">
        <v>200</v>
      </c>
      <c r="C945" s="61" t="s">
        <v>53</v>
      </c>
      <c r="D945" s="61" t="s">
        <v>54</v>
      </c>
      <c r="E945" s="61" t="s">
        <v>55</v>
      </c>
      <c r="F945" s="48" t="s">
        <v>56</v>
      </c>
      <c r="G945" s="48" t="s">
        <v>57</v>
      </c>
      <c r="H945" s="48" t="s">
        <v>58</v>
      </c>
      <c r="I945" s="48" t="s">
        <v>261</v>
      </c>
    </row>
    <row r="946" spans="1:9" ht="28.8">
      <c r="A946" s="31" t="s">
        <v>201</v>
      </c>
      <c r="B946" s="95">
        <v>238</v>
      </c>
      <c r="C946" s="95">
        <v>238</v>
      </c>
      <c r="D946" s="95">
        <v>294</v>
      </c>
      <c r="E946" s="95">
        <v>250</v>
      </c>
      <c r="F946" s="14">
        <v>278</v>
      </c>
      <c r="G946" s="95">
        <v>315</v>
      </c>
      <c r="H946" s="95">
        <v>388</v>
      </c>
      <c r="I946" s="133">
        <v>376</v>
      </c>
    </row>
    <row r="947" spans="1:9" ht="28.8">
      <c r="A947" s="31" t="s">
        <v>202</v>
      </c>
      <c r="B947" s="95">
        <v>232</v>
      </c>
      <c r="C947" s="95">
        <v>223</v>
      </c>
      <c r="D947" s="95">
        <v>285</v>
      </c>
      <c r="E947" s="95">
        <v>241</v>
      </c>
      <c r="F947" s="14">
        <v>264</v>
      </c>
      <c r="G947" s="95">
        <v>299</v>
      </c>
      <c r="H947" s="95">
        <v>377</v>
      </c>
      <c r="I947" s="133">
        <v>364</v>
      </c>
    </row>
    <row r="948" spans="1:9">
      <c r="A948" s="13"/>
      <c r="B948" s="62"/>
      <c r="C948" s="62"/>
      <c r="D948" s="62"/>
      <c r="E948" s="62"/>
    </row>
    <row r="949" spans="1:9" ht="41.4" customHeight="1">
      <c r="A949" s="248" t="s">
        <v>203</v>
      </c>
      <c r="B949" s="248"/>
      <c r="C949" s="248"/>
      <c r="D949" s="248"/>
      <c r="E949" s="248"/>
    </row>
    <row r="950" spans="1:9">
      <c r="A950" s="13"/>
      <c r="B950" s="62"/>
      <c r="C950" s="62"/>
      <c r="D950" s="62"/>
      <c r="E950" s="62"/>
    </row>
    <row r="951" spans="1:9">
      <c r="A951" s="15"/>
      <c r="B951" s="61" t="s">
        <v>55</v>
      </c>
      <c r="C951" s="61" t="s">
        <v>56</v>
      </c>
      <c r="D951" s="61" t="s">
        <v>57</v>
      </c>
      <c r="E951" s="61" t="s">
        <v>58</v>
      </c>
      <c r="F951" s="48" t="s">
        <v>261</v>
      </c>
    </row>
    <row r="952" spans="1:9" ht="54">
      <c r="A952" s="4" t="s">
        <v>204</v>
      </c>
      <c r="B952" s="95">
        <v>275</v>
      </c>
      <c r="C952" s="95">
        <v>271</v>
      </c>
      <c r="D952" s="95">
        <v>258</v>
      </c>
      <c r="E952" s="95">
        <v>250</v>
      </c>
      <c r="F952" s="133">
        <v>223</v>
      </c>
      <c r="G952" s="1"/>
    </row>
    <row r="953" spans="1:9" ht="18">
      <c r="A953" s="3" t="s">
        <v>205</v>
      </c>
      <c r="B953" s="95"/>
      <c r="C953" s="95"/>
      <c r="D953" s="95"/>
      <c r="E953" s="95"/>
      <c r="F953" s="3"/>
      <c r="G953" s="1"/>
    </row>
    <row r="954" spans="1:9" ht="18">
      <c r="A954" s="3" t="s">
        <v>206</v>
      </c>
      <c r="B954" s="95"/>
      <c r="C954" s="95"/>
      <c r="D954" s="95"/>
      <c r="E954" s="95"/>
      <c r="F954" s="3"/>
      <c r="G954" s="1"/>
    </row>
    <row r="955" spans="1:9" ht="18">
      <c r="A955" s="112" t="s">
        <v>208</v>
      </c>
      <c r="B955" s="95">
        <v>29</v>
      </c>
      <c r="C955" s="95">
        <v>28</v>
      </c>
      <c r="D955" s="95">
        <v>25</v>
      </c>
      <c r="E955" s="95">
        <v>24</v>
      </c>
      <c r="F955" s="133">
        <v>18</v>
      </c>
      <c r="G955" s="1"/>
    </row>
    <row r="956" spans="1:9" ht="18">
      <c r="A956" s="112" t="s">
        <v>207</v>
      </c>
      <c r="B956" s="95">
        <v>167</v>
      </c>
      <c r="C956" s="95">
        <v>169</v>
      </c>
      <c r="D956" s="95">
        <v>163</v>
      </c>
      <c r="E956" s="95">
        <v>161</v>
      </c>
      <c r="F956" s="133">
        <v>153</v>
      </c>
      <c r="G956" s="1"/>
    </row>
    <row r="957" spans="1:9" ht="18">
      <c r="A957" s="112" t="s">
        <v>209</v>
      </c>
      <c r="B957" s="95"/>
      <c r="C957" s="95"/>
      <c r="D957" s="95"/>
      <c r="E957" s="95"/>
      <c r="F957" s="3"/>
      <c r="G957" s="1"/>
    </row>
    <row r="958" spans="1:9" ht="18">
      <c r="A958" s="112" t="s">
        <v>210</v>
      </c>
      <c r="B958" s="95">
        <v>17</v>
      </c>
      <c r="C958" s="95">
        <v>16</v>
      </c>
      <c r="D958" s="95">
        <v>14</v>
      </c>
      <c r="E958" s="95">
        <v>13</v>
      </c>
      <c r="F958" s="133">
        <v>11</v>
      </c>
      <c r="G958" s="1"/>
    </row>
    <row r="959" spans="1:9" ht="18">
      <c r="A959" s="112" t="s">
        <v>211</v>
      </c>
      <c r="B959" s="95">
        <v>141</v>
      </c>
      <c r="C959" s="95">
        <v>141</v>
      </c>
      <c r="D959" s="95">
        <v>136</v>
      </c>
      <c r="E959" s="95">
        <v>137</v>
      </c>
      <c r="F959" s="133">
        <v>126</v>
      </c>
      <c r="G959" s="1"/>
    </row>
    <row r="960" spans="1:9">
      <c r="A960" s="63"/>
      <c r="B960" s="73"/>
      <c r="C960" s="73"/>
      <c r="D960" s="73"/>
      <c r="E960" s="73"/>
    </row>
    <row r="961" spans="1:7" ht="21">
      <c r="A961" s="243" t="s">
        <v>177</v>
      </c>
      <c r="B961" s="243"/>
      <c r="C961" s="243"/>
      <c r="D961" s="243"/>
      <c r="E961" s="243"/>
      <c r="F961" s="243"/>
      <c r="G961" s="243"/>
    </row>
    <row r="962" spans="1:7" ht="18">
      <c r="A962" s="200" t="s">
        <v>240</v>
      </c>
      <c r="B962" s="200"/>
      <c r="C962" s="200"/>
      <c r="D962" s="200"/>
      <c r="E962" s="200"/>
      <c r="F962" s="200"/>
      <c r="G962" s="200"/>
    </row>
    <row r="963" spans="1:7" ht="36">
      <c r="A963" s="201"/>
      <c r="B963" s="203" t="s">
        <v>178</v>
      </c>
      <c r="C963" s="4" t="s">
        <v>185</v>
      </c>
      <c r="D963" s="5"/>
      <c r="E963" s="5"/>
      <c r="F963" s="5"/>
      <c r="G963" s="9"/>
    </row>
    <row r="964" spans="1:7" ht="33.6">
      <c r="A964" s="202"/>
      <c r="B964" s="204"/>
      <c r="C964" s="54" t="s">
        <v>186</v>
      </c>
      <c r="D964" s="55"/>
      <c r="E964" s="55"/>
      <c r="F964" s="55"/>
      <c r="G964" s="55"/>
    </row>
    <row r="965" spans="1:7" ht="21">
      <c r="A965" s="3" t="s">
        <v>0</v>
      </c>
      <c r="B965" s="53">
        <f>C965+D965+E965+F965</f>
        <v>32</v>
      </c>
      <c r="C965" s="51">
        <f>C967+C968+C969+C970+C971+C972+C973+C974+C975+C976+C977+C978+C979+C980+C981+C982+C983</f>
        <v>32</v>
      </c>
      <c r="D965" s="59"/>
      <c r="E965" s="59"/>
      <c r="F965" s="59"/>
      <c r="G965" s="59"/>
    </row>
    <row r="966" spans="1:7" ht="36.6">
      <c r="A966" s="11" t="s">
        <v>140</v>
      </c>
      <c r="B966" s="52"/>
      <c r="C966" s="52"/>
      <c r="D966" s="57"/>
      <c r="E966" s="57"/>
      <c r="F966" s="57"/>
      <c r="G966" s="57"/>
    </row>
    <row r="967" spans="1:7" ht="21">
      <c r="A967" s="3" t="s">
        <v>2</v>
      </c>
      <c r="B967" s="51">
        <f t="shared" ref="B967:B983" si="63">C967+D967+E967+F967</f>
        <v>2</v>
      </c>
      <c r="C967" s="51">
        <v>2</v>
      </c>
      <c r="D967" s="59"/>
      <c r="E967" s="59"/>
      <c r="F967" s="59"/>
      <c r="G967" s="59"/>
    </row>
    <row r="968" spans="1:7" ht="21">
      <c r="A968" s="3" t="s">
        <v>3</v>
      </c>
      <c r="B968" s="51">
        <f t="shared" si="63"/>
        <v>3</v>
      </c>
      <c r="C968" s="51">
        <v>3</v>
      </c>
      <c r="D968" s="59"/>
      <c r="E968" s="59"/>
      <c r="F968" s="59"/>
      <c r="G968" s="59"/>
    </row>
    <row r="969" spans="1:7" ht="21">
      <c r="A969" s="3" t="s">
        <v>4</v>
      </c>
      <c r="B969" s="51">
        <f t="shared" si="63"/>
        <v>2</v>
      </c>
      <c r="C969" s="51">
        <v>2</v>
      </c>
      <c r="D969" s="59"/>
      <c r="E969" s="59"/>
      <c r="F969" s="59"/>
      <c r="G969" s="59"/>
    </row>
    <row r="970" spans="1:7" ht="21">
      <c r="A970" s="3" t="s">
        <v>5</v>
      </c>
      <c r="B970" s="51">
        <f t="shared" si="63"/>
        <v>3</v>
      </c>
      <c r="C970" s="51">
        <v>3</v>
      </c>
      <c r="D970" s="59"/>
      <c r="E970" s="59"/>
      <c r="F970" s="59"/>
      <c r="G970" s="59"/>
    </row>
    <row r="971" spans="1:7" ht="21">
      <c r="A971" s="3" t="s">
        <v>6</v>
      </c>
      <c r="B971" s="51">
        <f t="shared" si="63"/>
        <v>2</v>
      </c>
      <c r="C971" s="51">
        <v>2</v>
      </c>
      <c r="D971" s="59"/>
      <c r="E971" s="59"/>
      <c r="F971" s="59"/>
      <c r="G971" s="59"/>
    </row>
    <row r="972" spans="1:7" ht="21">
      <c r="A972" s="3" t="s">
        <v>7</v>
      </c>
      <c r="B972" s="51">
        <f t="shared" si="63"/>
        <v>2</v>
      </c>
      <c r="C972" s="51">
        <v>2</v>
      </c>
      <c r="D972" s="59"/>
      <c r="E972" s="59"/>
      <c r="F972" s="59"/>
      <c r="G972" s="59"/>
    </row>
    <row r="973" spans="1:7" ht="21">
      <c r="A973" s="3" t="s">
        <v>8</v>
      </c>
      <c r="B973" s="51">
        <f t="shared" si="63"/>
        <v>3</v>
      </c>
      <c r="C973" s="51">
        <v>3</v>
      </c>
      <c r="D973" s="59"/>
      <c r="E973" s="59"/>
      <c r="F973" s="59"/>
      <c r="G973" s="59"/>
    </row>
    <row r="974" spans="1:7" ht="21">
      <c r="A974" s="3" t="s">
        <v>9</v>
      </c>
      <c r="B974" s="51">
        <f t="shared" si="63"/>
        <v>2</v>
      </c>
      <c r="C974" s="51">
        <v>2</v>
      </c>
      <c r="D974" s="59"/>
      <c r="E974" s="59"/>
      <c r="F974" s="59"/>
      <c r="G974" s="59"/>
    </row>
    <row r="975" spans="1:7" ht="21">
      <c r="A975" s="3" t="s">
        <v>10</v>
      </c>
      <c r="B975" s="51">
        <f t="shared" si="63"/>
        <v>1</v>
      </c>
      <c r="C975" s="51">
        <v>1</v>
      </c>
      <c r="D975" s="59"/>
      <c r="E975" s="59"/>
      <c r="F975" s="59"/>
      <c r="G975" s="59"/>
    </row>
    <row r="976" spans="1:7" ht="21">
      <c r="A976" s="3" t="s">
        <v>11</v>
      </c>
      <c r="B976" s="51">
        <f t="shared" si="63"/>
        <v>1</v>
      </c>
      <c r="C976" s="51">
        <v>1</v>
      </c>
      <c r="D976" s="59"/>
      <c r="E976" s="59"/>
      <c r="F976" s="59"/>
      <c r="G976" s="59"/>
    </row>
    <row r="977" spans="1:7" ht="21">
      <c r="A977" s="3" t="s">
        <v>12</v>
      </c>
      <c r="B977" s="51">
        <f t="shared" si="63"/>
        <v>5</v>
      </c>
      <c r="C977" s="51">
        <v>5</v>
      </c>
      <c r="D977" s="59"/>
      <c r="E977" s="59"/>
      <c r="F977" s="59"/>
      <c r="G977" s="59"/>
    </row>
    <row r="978" spans="1:7" ht="108">
      <c r="A978" s="4" t="s">
        <v>179</v>
      </c>
      <c r="B978" s="53">
        <f t="shared" si="63"/>
        <v>1</v>
      </c>
      <c r="C978" s="53">
        <v>1</v>
      </c>
      <c r="D978" s="58"/>
      <c r="E978" s="58"/>
      <c r="F978" s="58"/>
      <c r="G978" s="58"/>
    </row>
    <row r="979" spans="1:7" ht="108">
      <c r="A979" s="11" t="s">
        <v>180</v>
      </c>
      <c r="B979" s="53">
        <f t="shared" si="63"/>
        <v>1</v>
      </c>
      <c r="C979" s="53">
        <v>1</v>
      </c>
      <c r="D979" s="58"/>
      <c r="E979" s="58"/>
      <c r="F979" s="58"/>
      <c r="G979" s="58"/>
    </row>
    <row r="980" spans="1:7" ht="90">
      <c r="A980" s="11" t="s">
        <v>181</v>
      </c>
      <c r="B980" s="53">
        <f t="shared" si="63"/>
        <v>1</v>
      </c>
      <c r="C980" s="53">
        <v>1</v>
      </c>
      <c r="D980" s="58"/>
      <c r="E980" s="58"/>
      <c r="F980" s="58"/>
      <c r="G980" s="58"/>
    </row>
    <row r="981" spans="1:7" ht="108">
      <c r="A981" s="11" t="s">
        <v>182</v>
      </c>
      <c r="B981" s="53">
        <f t="shared" si="63"/>
        <v>1</v>
      </c>
      <c r="C981" s="53">
        <v>1</v>
      </c>
      <c r="D981" s="58"/>
      <c r="E981" s="58"/>
      <c r="F981" s="58"/>
      <c r="G981" s="58"/>
    </row>
    <row r="982" spans="1:7" ht="105" customHeight="1">
      <c r="A982" s="11" t="s">
        <v>242</v>
      </c>
      <c r="B982" s="53">
        <f t="shared" si="63"/>
        <v>1</v>
      </c>
      <c r="C982" s="53">
        <v>1</v>
      </c>
      <c r="D982" s="58"/>
      <c r="E982" s="58"/>
      <c r="F982" s="58"/>
      <c r="G982" s="58"/>
    </row>
    <row r="983" spans="1:7" ht="72">
      <c r="A983" s="11" t="s">
        <v>241</v>
      </c>
      <c r="B983" s="53">
        <f t="shared" si="63"/>
        <v>1</v>
      </c>
      <c r="C983" s="53">
        <v>1</v>
      </c>
      <c r="D983" s="73"/>
      <c r="E983" s="73"/>
    </row>
    <row r="984" spans="1:7">
      <c r="A984" s="63"/>
      <c r="B984" s="73"/>
      <c r="C984" s="73"/>
      <c r="D984" s="73"/>
      <c r="E984" s="73"/>
    </row>
    <row r="985" spans="1:7" ht="21">
      <c r="A985" s="243" t="s">
        <v>177</v>
      </c>
      <c r="B985" s="243"/>
      <c r="C985" s="243"/>
      <c r="D985" s="243"/>
      <c r="E985" s="243"/>
      <c r="F985" s="243"/>
      <c r="G985" s="243"/>
    </row>
    <row r="986" spans="1:7" ht="18">
      <c r="A986" s="200" t="s">
        <v>239</v>
      </c>
      <c r="B986" s="200"/>
      <c r="C986" s="200"/>
      <c r="D986" s="200"/>
      <c r="E986" s="200"/>
      <c r="F986" s="200"/>
      <c r="G986" s="200"/>
    </row>
    <row r="987" spans="1:7" ht="36">
      <c r="A987" s="201"/>
      <c r="B987" s="203" t="s">
        <v>178</v>
      </c>
      <c r="C987" s="4" t="s">
        <v>185</v>
      </c>
      <c r="D987" s="5"/>
      <c r="E987" s="5"/>
      <c r="F987" s="5"/>
      <c r="G987" s="9"/>
    </row>
    <row r="988" spans="1:7" ht="33.6">
      <c r="A988" s="202"/>
      <c r="B988" s="204"/>
      <c r="C988" s="54" t="s">
        <v>186</v>
      </c>
      <c r="D988" s="55"/>
      <c r="E988" s="55"/>
      <c r="F988" s="55"/>
      <c r="G988" s="55"/>
    </row>
    <row r="989" spans="1:7" ht="21">
      <c r="A989" s="3" t="s">
        <v>0</v>
      </c>
      <c r="B989" s="53">
        <f>C989+D989+E989+F989</f>
        <v>28</v>
      </c>
      <c r="C989" s="51">
        <f t="shared" ref="C989" si="64">C991+C992+C993+C994+C995+C996+C997+C998+C999+C1000+C1001+C1002+C1003+C1004+C1005+C1006</f>
        <v>28</v>
      </c>
      <c r="D989" s="59"/>
      <c r="E989" s="59"/>
      <c r="F989" s="59"/>
      <c r="G989" s="59"/>
    </row>
    <row r="990" spans="1:7" ht="36.6">
      <c r="A990" s="11" t="s">
        <v>140</v>
      </c>
      <c r="B990" s="52"/>
      <c r="C990" s="52"/>
      <c r="D990" s="57"/>
      <c r="E990" s="57"/>
      <c r="F990" s="57"/>
      <c r="G990" s="57"/>
    </row>
    <row r="991" spans="1:7" ht="21">
      <c r="A991" s="3" t="s">
        <v>2</v>
      </c>
      <c r="B991" s="51">
        <f t="shared" ref="B991:B1006" si="65">C991+D991+E991+F991</f>
        <v>2</v>
      </c>
      <c r="C991" s="51">
        <v>2</v>
      </c>
      <c r="D991" s="59"/>
      <c r="E991" s="59"/>
      <c r="F991" s="59"/>
      <c r="G991" s="59"/>
    </row>
    <row r="992" spans="1:7" ht="21">
      <c r="A992" s="3" t="s">
        <v>3</v>
      </c>
      <c r="B992" s="51">
        <f t="shared" si="65"/>
        <v>3</v>
      </c>
      <c r="C992" s="51">
        <v>3</v>
      </c>
      <c r="D992" s="59"/>
      <c r="E992" s="59"/>
      <c r="F992" s="59"/>
      <c r="G992" s="59"/>
    </row>
    <row r="993" spans="1:7" ht="21">
      <c r="A993" s="3" t="s">
        <v>4</v>
      </c>
      <c r="B993" s="51">
        <f t="shared" si="65"/>
        <v>2</v>
      </c>
      <c r="C993" s="51">
        <v>2</v>
      </c>
      <c r="D993" s="59"/>
      <c r="E993" s="59"/>
      <c r="F993" s="59"/>
      <c r="G993" s="59"/>
    </row>
    <row r="994" spans="1:7" ht="21">
      <c r="A994" s="3" t="s">
        <v>5</v>
      </c>
      <c r="B994" s="51">
        <f t="shared" si="65"/>
        <v>2</v>
      </c>
      <c r="C994" s="51">
        <v>2</v>
      </c>
      <c r="D994" s="59"/>
      <c r="E994" s="59"/>
      <c r="F994" s="59"/>
      <c r="G994" s="59"/>
    </row>
    <row r="995" spans="1:7" ht="21">
      <c r="A995" s="3" t="s">
        <v>6</v>
      </c>
      <c r="B995" s="51">
        <f t="shared" si="65"/>
        <v>2</v>
      </c>
      <c r="C995" s="51">
        <v>2</v>
      </c>
      <c r="D995" s="59"/>
      <c r="E995" s="59"/>
      <c r="F995" s="59"/>
      <c r="G995" s="59"/>
    </row>
    <row r="996" spans="1:7" ht="21">
      <c r="A996" s="3" t="s">
        <v>7</v>
      </c>
      <c r="B996" s="51">
        <f t="shared" si="65"/>
        <v>2</v>
      </c>
      <c r="C996" s="51">
        <v>2</v>
      </c>
      <c r="D996" s="59"/>
      <c r="E996" s="59"/>
      <c r="F996" s="59"/>
      <c r="G996" s="59"/>
    </row>
    <row r="997" spans="1:7" ht="21">
      <c r="A997" s="3" t="s">
        <v>8</v>
      </c>
      <c r="B997" s="51">
        <f t="shared" si="65"/>
        <v>2</v>
      </c>
      <c r="C997" s="51">
        <v>2</v>
      </c>
      <c r="D997" s="59"/>
      <c r="E997" s="59"/>
      <c r="F997" s="59"/>
      <c r="G997" s="59"/>
    </row>
    <row r="998" spans="1:7" ht="21">
      <c r="A998" s="3" t="s">
        <v>9</v>
      </c>
      <c r="B998" s="51">
        <f t="shared" si="65"/>
        <v>2</v>
      </c>
      <c r="C998" s="51">
        <v>2</v>
      </c>
      <c r="D998" s="59"/>
      <c r="E998" s="59"/>
      <c r="F998" s="59"/>
      <c r="G998" s="59"/>
    </row>
    <row r="999" spans="1:7" ht="21">
      <c r="A999" s="3" t="s">
        <v>10</v>
      </c>
      <c r="B999" s="51">
        <f t="shared" si="65"/>
        <v>1</v>
      </c>
      <c r="C999" s="51">
        <v>1</v>
      </c>
      <c r="D999" s="59"/>
      <c r="E999" s="59"/>
      <c r="F999" s="59"/>
      <c r="G999" s="59"/>
    </row>
    <row r="1000" spans="1:7" ht="21">
      <c r="A1000" s="3" t="s">
        <v>11</v>
      </c>
      <c r="B1000" s="51">
        <f t="shared" si="65"/>
        <v>1</v>
      </c>
      <c r="C1000" s="51">
        <v>1</v>
      </c>
      <c r="D1000" s="59"/>
      <c r="E1000" s="59"/>
      <c r="F1000" s="59"/>
      <c r="G1000" s="59"/>
    </row>
    <row r="1001" spans="1:7" ht="21">
      <c r="A1001" s="3" t="s">
        <v>12</v>
      </c>
      <c r="B1001" s="51">
        <f t="shared" si="65"/>
        <v>4</v>
      </c>
      <c r="C1001" s="51">
        <v>4</v>
      </c>
      <c r="D1001" s="59"/>
      <c r="E1001" s="59"/>
      <c r="F1001" s="59"/>
      <c r="G1001" s="59"/>
    </row>
    <row r="1002" spans="1:7" ht="110.4" customHeight="1">
      <c r="A1002" s="4" t="s">
        <v>179</v>
      </c>
      <c r="B1002" s="53">
        <f t="shared" si="65"/>
        <v>1</v>
      </c>
      <c r="C1002" s="53">
        <v>1</v>
      </c>
      <c r="D1002" s="58"/>
      <c r="E1002" s="58"/>
      <c r="F1002" s="58"/>
      <c r="G1002" s="58"/>
    </row>
    <row r="1003" spans="1:7" ht="103.2" customHeight="1">
      <c r="A1003" s="11" t="s">
        <v>180</v>
      </c>
      <c r="B1003" s="53">
        <f t="shared" si="65"/>
        <v>1</v>
      </c>
      <c r="C1003" s="53">
        <v>1</v>
      </c>
      <c r="D1003" s="58"/>
      <c r="E1003" s="58"/>
      <c r="F1003" s="58"/>
      <c r="G1003" s="58"/>
    </row>
    <row r="1004" spans="1:7" ht="99" customHeight="1">
      <c r="A1004" s="11" t="s">
        <v>181</v>
      </c>
      <c r="B1004" s="53">
        <f t="shared" si="65"/>
        <v>1</v>
      </c>
      <c r="C1004" s="53">
        <v>1</v>
      </c>
      <c r="D1004" s="58"/>
      <c r="E1004" s="58"/>
      <c r="F1004" s="58"/>
      <c r="G1004" s="58"/>
    </row>
    <row r="1005" spans="1:7" ht="108" customHeight="1">
      <c r="A1005" s="11" t="s">
        <v>182</v>
      </c>
      <c r="B1005" s="53">
        <f t="shared" si="65"/>
        <v>1</v>
      </c>
      <c r="C1005" s="53">
        <v>1</v>
      </c>
      <c r="D1005" s="58"/>
      <c r="E1005" s="58"/>
      <c r="F1005" s="58"/>
      <c r="G1005" s="58"/>
    </row>
    <row r="1006" spans="1:7" ht="109.2" customHeight="1">
      <c r="A1006" s="11" t="s">
        <v>242</v>
      </c>
      <c r="B1006" s="53">
        <f t="shared" si="65"/>
        <v>1</v>
      </c>
      <c r="C1006" s="53">
        <v>1</v>
      </c>
      <c r="D1006" s="58"/>
      <c r="E1006" s="58"/>
      <c r="F1006" s="58"/>
      <c r="G1006" s="58"/>
    </row>
    <row r="1007" spans="1:7">
      <c r="A1007" s="63"/>
      <c r="B1007" s="73"/>
      <c r="C1007" s="73"/>
      <c r="D1007" s="73"/>
      <c r="E1007" s="73"/>
    </row>
    <row r="1008" spans="1:7" ht="21">
      <c r="A1008" s="243" t="s">
        <v>177</v>
      </c>
      <c r="B1008" s="243"/>
      <c r="C1008" s="243"/>
      <c r="D1008" s="243"/>
      <c r="E1008" s="243"/>
      <c r="F1008" s="243"/>
      <c r="G1008" s="243"/>
    </row>
    <row r="1009" spans="1:7" ht="18">
      <c r="A1009" s="200" t="s">
        <v>184</v>
      </c>
      <c r="B1009" s="200"/>
      <c r="C1009" s="200"/>
      <c r="D1009" s="200"/>
      <c r="E1009" s="200"/>
      <c r="F1009" s="200"/>
      <c r="G1009" s="200"/>
    </row>
    <row r="1010" spans="1:7" ht="18">
      <c r="A1010" s="201"/>
      <c r="B1010" s="15"/>
      <c r="C1010" s="182" t="s">
        <v>185</v>
      </c>
      <c r="D1010" s="188"/>
      <c r="E1010" s="188"/>
      <c r="F1010" s="188"/>
      <c r="G1010" s="9"/>
    </row>
    <row r="1011" spans="1:7" ht="134.4">
      <c r="A1011" s="202"/>
      <c r="B1011" s="54" t="s">
        <v>178</v>
      </c>
      <c r="C1011" s="54" t="s">
        <v>186</v>
      </c>
      <c r="D1011" s="54" t="s">
        <v>187</v>
      </c>
      <c r="E1011" s="54" t="s">
        <v>188</v>
      </c>
      <c r="F1011" s="54" t="s">
        <v>189</v>
      </c>
      <c r="G1011" s="55"/>
    </row>
    <row r="1012" spans="1:7" ht="21">
      <c r="A1012" s="3" t="s">
        <v>0</v>
      </c>
      <c r="B1012" s="53">
        <f>C1012+D1012+E1012+F1012</f>
        <v>45</v>
      </c>
      <c r="C1012" s="51">
        <f>C1014+C1015+C1016+C1017+C1018+C1019+C1020+C1021+C1022+C1023+C1024+C1025+C1026+C1027+C1028</f>
        <v>27</v>
      </c>
      <c r="D1012" s="51">
        <f>D1014+D1015+D1016+D1017+D1018+D1019+D1020+D1021+D1022+D1023+D1024+D1025+D1026+D1027+D1028</f>
        <v>14</v>
      </c>
      <c r="E1012" s="51">
        <f>E1029+E1030+E1031</f>
        <v>3</v>
      </c>
      <c r="F1012" s="51">
        <v>1</v>
      </c>
      <c r="G1012" s="56"/>
    </row>
    <row r="1013" spans="1:7" ht="36.6">
      <c r="A1013" s="11" t="s">
        <v>140</v>
      </c>
      <c r="B1013" s="52"/>
      <c r="C1013" s="52"/>
      <c r="D1013" s="52"/>
      <c r="E1013" s="52"/>
      <c r="F1013" s="52"/>
      <c r="G1013" s="57"/>
    </row>
    <row r="1014" spans="1:7" ht="21">
      <c r="A1014" s="3" t="s">
        <v>2</v>
      </c>
      <c r="B1014" s="51">
        <f t="shared" ref="B1014:B1032" si="66">C1014+D1014+E1014+F1014</f>
        <v>3</v>
      </c>
      <c r="C1014" s="51">
        <v>2</v>
      </c>
      <c r="D1014" s="51">
        <v>1</v>
      </c>
      <c r="E1014" s="51">
        <v>0</v>
      </c>
      <c r="F1014" s="51">
        <v>0</v>
      </c>
      <c r="G1014" s="56"/>
    </row>
    <row r="1015" spans="1:7" ht="21">
      <c r="A1015" s="3" t="s">
        <v>3</v>
      </c>
      <c r="B1015" s="51">
        <f t="shared" si="66"/>
        <v>3</v>
      </c>
      <c r="C1015" s="51">
        <v>3</v>
      </c>
      <c r="D1015" s="51">
        <v>0</v>
      </c>
      <c r="E1015" s="51">
        <v>0</v>
      </c>
      <c r="F1015" s="51">
        <v>0</v>
      </c>
      <c r="G1015" s="56"/>
    </row>
    <row r="1016" spans="1:7" ht="21">
      <c r="A1016" s="3" t="s">
        <v>4</v>
      </c>
      <c r="B1016" s="51">
        <f t="shared" si="66"/>
        <v>3</v>
      </c>
      <c r="C1016" s="51">
        <v>2</v>
      </c>
      <c r="D1016" s="51">
        <v>1</v>
      </c>
      <c r="E1016" s="51">
        <v>0</v>
      </c>
      <c r="F1016" s="51">
        <v>0</v>
      </c>
      <c r="G1016" s="56"/>
    </row>
    <row r="1017" spans="1:7" ht="21">
      <c r="A1017" s="3" t="s">
        <v>5</v>
      </c>
      <c r="B1017" s="51">
        <f t="shared" si="66"/>
        <v>3</v>
      </c>
      <c r="C1017" s="51">
        <v>2</v>
      </c>
      <c r="D1017" s="51">
        <v>1</v>
      </c>
      <c r="E1017" s="51">
        <v>0</v>
      </c>
      <c r="F1017" s="51">
        <v>0</v>
      </c>
      <c r="G1017" s="56"/>
    </row>
    <row r="1018" spans="1:7" ht="21">
      <c r="A1018" s="3" t="s">
        <v>6</v>
      </c>
      <c r="B1018" s="51">
        <f t="shared" si="66"/>
        <v>4</v>
      </c>
      <c r="C1018" s="51">
        <v>2</v>
      </c>
      <c r="D1018" s="51">
        <v>2</v>
      </c>
      <c r="E1018" s="51">
        <v>0</v>
      </c>
      <c r="F1018" s="51">
        <v>0</v>
      </c>
      <c r="G1018" s="56"/>
    </row>
    <row r="1019" spans="1:7" ht="21">
      <c r="A1019" s="3" t="s">
        <v>7</v>
      </c>
      <c r="B1019" s="51">
        <f t="shared" si="66"/>
        <v>3</v>
      </c>
      <c r="C1019" s="51">
        <v>2</v>
      </c>
      <c r="D1019" s="51">
        <v>1</v>
      </c>
      <c r="E1019" s="51">
        <v>0</v>
      </c>
      <c r="F1019" s="51">
        <v>0</v>
      </c>
      <c r="G1019" s="56"/>
    </row>
    <row r="1020" spans="1:7" ht="21">
      <c r="A1020" s="3" t="s">
        <v>8</v>
      </c>
      <c r="B1020" s="51">
        <f t="shared" si="66"/>
        <v>4</v>
      </c>
      <c r="C1020" s="51">
        <v>2</v>
      </c>
      <c r="D1020" s="51">
        <v>2</v>
      </c>
      <c r="E1020" s="51">
        <v>0</v>
      </c>
      <c r="F1020" s="51">
        <v>0</v>
      </c>
      <c r="G1020" s="56"/>
    </row>
    <row r="1021" spans="1:7" ht="21">
      <c r="A1021" s="3" t="s">
        <v>9</v>
      </c>
      <c r="B1021" s="51">
        <f t="shared" si="66"/>
        <v>3</v>
      </c>
      <c r="C1021" s="51">
        <v>2</v>
      </c>
      <c r="D1021" s="51">
        <v>1</v>
      </c>
      <c r="E1021" s="51">
        <v>0</v>
      </c>
      <c r="F1021" s="51">
        <v>0</v>
      </c>
      <c r="G1021" s="56"/>
    </row>
    <row r="1022" spans="1:7" ht="21">
      <c r="A1022" s="3" t="s">
        <v>10</v>
      </c>
      <c r="B1022" s="51">
        <f t="shared" si="66"/>
        <v>2</v>
      </c>
      <c r="C1022" s="51">
        <v>1</v>
      </c>
      <c r="D1022" s="51">
        <v>1</v>
      </c>
      <c r="E1022" s="51">
        <v>0</v>
      </c>
      <c r="F1022" s="51">
        <v>0</v>
      </c>
      <c r="G1022" s="56"/>
    </row>
    <row r="1023" spans="1:7" ht="21">
      <c r="A1023" s="3" t="s">
        <v>11</v>
      </c>
      <c r="B1023" s="51">
        <f t="shared" si="66"/>
        <v>2</v>
      </c>
      <c r="C1023" s="51">
        <v>1</v>
      </c>
      <c r="D1023" s="51">
        <v>1</v>
      </c>
      <c r="E1023" s="51">
        <v>0</v>
      </c>
      <c r="F1023" s="51">
        <v>0</v>
      </c>
      <c r="G1023" s="56"/>
    </row>
    <row r="1024" spans="1:7" ht="21">
      <c r="A1024" s="3" t="s">
        <v>12</v>
      </c>
      <c r="B1024" s="51">
        <f t="shared" si="66"/>
        <v>7</v>
      </c>
      <c r="C1024" s="51">
        <v>4</v>
      </c>
      <c r="D1024" s="51">
        <v>3</v>
      </c>
      <c r="E1024" s="51">
        <v>0</v>
      </c>
      <c r="F1024" s="51">
        <v>0</v>
      </c>
      <c r="G1024" s="56"/>
    </row>
    <row r="1025" spans="1:7" ht="116.4" customHeight="1">
      <c r="A1025" s="4" t="s">
        <v>179</v>
      </c>
      <c r="B1025" s="53">
        <f t="shared" si="66"/>
        <v>1</v>
      </c>
      <c r="C1025" s="53">
        <v>1</v>
      </c>
      <c r="D1025" s="53">
        <v>0</v>
      </c>
      <c r="E1025" s="53">
        <v>0</v>
      </c>
      <c r="F1025" s="53">
        <v>0</v>
      </c>
      <c r="G1025" s="58"/>
    </row>
    <row r="1026" spans="1:7" ht="112.2" customHeight="1">
      <c r="A1026" s="11" t="s">
        <v>180</v>
      </c>
      <c r="B1026" s="53">
        <f t="shared" si="66"/>
        <v>1</v>
      </c>
      <c r="C1026" s="53">
        <v>1</v>
      </c>
      <c r="D1026" s="53">
        <v>0</v>
      </c>
      <c r="E1026" s="53">
        <v>0</v>
      </c>
      <c r="F1026" s="53">
        <v>0</v>
      </c>
      <c r="G1026" s="58"/>
    </row>
    <row r="1027" spans="1:7" ht="95.4" customHeight="1">
      <c r="A1027" s="11" t="s">
        <v>181</v>
      </c>
      <c r="B1027" s="53">
        <f t="shared" si="66"/>
        <v>1</v>
      </c>
      <c r="C1027" s="53">
        <v>1</v>
      </c>
      <c r="D1027" s="53">
        <v>0</v>
      </c>
      <c r="E1027" s="53">
        <v>0</v>
      </c>
      <c r="F1027" s="53">
        <v>0</v>
      </c>
      <c r="G1027" s="58"/>
    </row>
    <row r="1028" spans="1:7" ht="104.4" customHeight="1">
      <c r="A1028" s="11" t="s">
        <v>242</v>
      </c>
      <c r="B1028" s="53">
        <f t="shared" si="66"/>
        <v>1</v>
      </c>
      <c r="C1028" s="53">
        <v>1</v>
      </c>
      <c r="D1028" s="53">
        <v>0</v>
      </c>
      <c r="E1028" s="53">
        <v>0</v>
      </c>
      <c r="F1028" s="53">
        <v>0</v>
      </c>
      <c r="G1028" s="58"/>
    </row>
    <row r="1029" spans="1:7" ht="21">
      <c r="A1029" s="60" t="s">
        <v>190</v>
      </c>
      <c r="B1029" s="53">
        <f t="shared" si="66"/>
        <v>1</v>
      </c>
      <c r="C1029" s="53">
        <v>0</v>
      </c>
      <c r="D1029" s="53">
        <v>0</v>
      </c>
      <c r="E1029" s="53">
        <v>1</v>
      </c>
      <c r="F1029" s="53">
        <v>0</v>
      </c>
      <c r="G1029" s="13"/>
    </row>
    <row r="1030" spans="1:7" ht="21">
      <c r="A1030" s="60" t="s">
        <v>191</v>
      </c>
      <c r="B1030" s="53">
        <f t="shared" si="66"/>
        <v>1</v>
      </c>
      <c r="C1030" s="53">
        <v>0</v>
      </c>
      <c r="D1030" s="53">
        <v>0</v>
      </c>
      <c r="E1030" s="53">
        <v>1</v>
      </c>
      <c r="F1030" s="53">
        <v>0</v>
      </c>
    </row>
    <row r="1031" spans="1:7" ht="20.399999999999999" customHeight="1">
      <c r="A1031" s="11" t="s">
        <v>192</v>
      </c>
      <c r="B1031" s="53">
        <f t="shared" si="66"/>
        <v>1</v>
      </c>
      <c r="C1031" s="53">
        <v>0</v>
      </c>
      <c r="D1031" s="53">
        <v>0</v>
      </c>
      <c r="E1031" s="53">
        <v>1</v>
      </c>
      <c r="F1031" s="53">
        <v>0</v>
      </c>
      <c r="G1031" s="12"/>
    </row>
    <row r="1032" spans="1:7" ht="81.599999999999994" customHeight="1">
      <c r="A1032" s="11" t="s">
        <v>238</v>
      </c>
      <c r="B1032" s="53">
        <f t="shared" si="66"/>
        <v>1</v>
      </c>
      <c r="C1032" s="53">
        <v>0</v>
      </c>
      <c r="D1032" s="53">
        <v>0</v>
      </c>
      <c r="E1032" s="53">
        <v>0</v>
      </c>
      <c r="F1032" s="53">
        <v>1</v>
      </c>
      <c r="G1032" s="9"/>
    </row>
    <row r="1033" spans="1:7" ht="21">
      <c r="A1033" s="243" t="s">
        <v>177</v>
      </c>
      <c r="B1033" s="243"/>
      <c r="C1033" s="243"/>
      <c r="D1033" s="243"/>
      <c r="E1033" s="243"/>
      <c r="F1033" s="243"/>
      <c r="G1033" s="243"/>
    </row>
    <row r="1034" spans="1:7" ht="18">
      <c r="A1034" s="200" t="s">
        <v>237</v>
      </c>
      <c r="B1034" s="200"/>
      <c r="C1034" s="200"/>
      <c r="D1034" s="200"/>
      <c r="E1034" s="200"/>
      <c r="F1034" s="200"/>
      <c r="G1034" s="200"/>
    </row>
    <row r="1035" spans="1:7" ht="18">
      <c r="A1035" s="201"/>
      <c r="B1035" s="15"/>
      <c r="C1035" s="182" t="s">
        <v>185</v>
      </c>
      <c r="D1035" s="188"/>
      <c r="E1035" s="188"/>
      <c r="F1035" s="188"/>
      <c r="G1035" s="9"/>
    </row>
    <row r="1036" spans="1:7" ht="134.4">
      <c r="A1036" s="202"/>
      <c r="B1036" s="54" t="s">
        <v>178</v>
      </c>
      <c r="C1036" s="54" t="s">
        <v>186</v>
      </c>
      <c r="D1036" s="54" t="s">
        <v>187</v>
      </c>
      <c r="E1036" s="54" t="s">
        <v>188</v>
      </c>
      <c r="F1036" s="54" t="s">
        <v>189</v>
      </c>
      <c r="G1036" s="55"/>
    </row>
    <row r="1037" spans="1:7" ht="21">
      <c r="A1037" s="3" t="s">
        <v>0</v>
      </c>
      <c r="B1037" s="53">
        <f>C1037+D1037+E1037+F1037</f>
        <v>45</v>
      </c>
      <c r="C1037" s="51">
        <f>C1039+C1040+C1041+C1042+C1043+C1044+C1045+C1046+C1047+C1048+C1049+C1050+C1051+C1052+C1053</f>
        <v>27</v>
      </c>
      <c r="D1037" s="51">
        <f>D1039+D1040+D1041+D1042+D1043+D1044+D1045+D1046+D1047+D1048+D1049+D1050+D1051+D1052+D1053</f>
        <v>14</v>
      </c>
      <c r="E1037" s="51">
        <f>E1054+E1055+E1056</f>
        <v>3</v>
      </c>
      <c r="F1037" s="51">
        <v>1</v>
      </c>
      <c r="G1037" s="59"/>
    </row>
    <row r="1038" spans="1:7" ht="36.6">
      <c r="A1038" s="11" t="s">
        <v>140</v>
      </c>
      <c r="B1038" s="52"/>
      <c r="C1038" s="52"/>
      <c r="D1038" s="52"/>
      <c r="E1038" s="52"/>
      <c r="F1038" s="52"/>
      <c r="G1038" s="57"/>
    </row>
    <row r="1039" spans="1:7" ht="21">
      <c r="A1039" s="3" t="s">
        <v>2</v>
      </c>
      <c r="B1039" s="51">
        <f t="shared" ref="B1039:B1057" si="67">C1039+D1039+E1039+F1039</f>
        <v>3</v>
      </c>
      <c r="C1039" s="51">
        <v>2</v>
      </c>
      <c r="D1039" s="51">
        <v>1</v>
      </c>
      <c r="E1039" s="51">
        <v>0</v>
      </c>
      <c r="F1039" s="51">
        <v>0</v>
      </c>
      <c r="G1039" s="59"/>
    </row>
    <row r="1040" spans="1:7" ht="21">
      <c r="A1040" s="3" t="s">
        <v>3</v>
      </c>
      <c r="B1040" s="51">
        <f t="shared" si="67"/>
        <v>3</v>
      </c>
      <c r="C1040" s="51">
        <v>3</v>
      </c>
      <c r="D1040" s="51">
        <v>0</v>
      </c>
      <c r="E1040" s="51">
        <v>0</v>
      </c>
      <c r="F1040" s="51">
        <v>0</v>
      </c>
      <c r="G1040" s="59"/>
    </row>
    <row r="1041" spans="1:7" ht="21">
      <c r="A1041" s="3" t="s">
        <v>4</v>
      </c>
      <c r="B1041" s="51">
        <f t="shared" si="67"/>
        <v>3</v>
      </c>
      <c r="C1041" s="51">
        <v>2</v>
      </c>
      <c r="D1041" s="51">
        <v>1</v>
      </c>
      <c r="E1041" s="51">
        <v>0</v>
      </c>
      <c r="F1041" s="51">
        <v>0</v>
      </c>
      <c r="G1041" s="59"/>
    </row>
    <row r="1042" spans="1:7" ht="21">
      <c r="A1042" s="3" t="s">
        <v>5</v>
      </c>
      <c r="B1042" s="51">
        <f t="shared" si="67"/>
        <v>3</v>
      </c>
      <c r="C1042" s="51">
        <v>2</v>
      </c>
      <c r="D1042" s="51">
        <v>1</v>
      </c>
      <c r="E1042" s="51">
        <v>0</v>
      </c>
      <c r="F1042" s="51">
        <v>0</v>
      </c>
      <c r="G1042" s="59"/>
    </row>
    <row r="1043" spans="1:7" ht="21">
      <c r="A1043" s="3" t="s">
        <v>6</v>
      </c>
      <c r="B1043" s="51">
        <f t="shared" si="67"/>
        <v>4</v>
      </c>
      <c r="C1043" s="51">
        <v>2</v>
      </c>
      <c r="D1043" s="51">
        <v>2</v>
      </c>
      <c r="E1043" s="51">
        <v>0</v>
      </c>
      <c r="F1043" s="51">
        <v>0</v>
      </c>
      <c r="G1043" s="59"/>
    </row>
    <row r="1044" spans="1:7" ht="21">
      <c r="A1044" s="3" t="s">
        <v>7</v>
      </c>
      <c r="B1044" s="51">
        <f t="shared" si="67"/>
        <v>3</v>
      </c>
      <c r="C1044" s="51">
        <v>2</v>
      </c>
      <c r="D1044" s="51">
        <v>1</v>
      </c>
      <c r="E1044" s="51">
        <v>0</v>
      </c>
      <c r="F1044" s="51">
        <v>0</v>
      </c>
      <c r="G1044" s="59"/>
    </row>
    <row r="1045" spans="1:7" ht="21">
      <c r="A1045" s="3" t="s">
        <v>8</v>
      </c>
      <c r="B1045" s="51">
        <f t="shared" si="67"/>
        <v>4</v>
      </c>
      <c r="C1045" s="51">
        <v>2</v>
      </c>
      <c r="D1045" s="51">
        <v>2</v>
      </c>
      <c r="E1045" s="51">
        <v>0</v>
      </c>
      <c r="F1045" s="51">
        <v>0</v>
      </c>
      <c r="G1045" s="59"/>
    </row>
    <row r="1046" spans="1:7" ht="21">
      <c r="A1046" s="3" t="s">
        <v>9</v>
      </c>
      <c r="B1046" s="51">
        <f t="shared" si="67"/>
        <v>3</v>
      </c>
      <c r="C1046" s="51">
        <v>2</v>
      </c>
      <c r="D1046" s="51">
        <v>1</v>
      </c>
      <c r="E1046" s="51">
        <v>0</v>
      </c>
      <c r="F1046" s="51">
        <v>0</v>
      </c>
      <c r="G1046" s="59"/>
    </row>
    <row r="1047" spans="1:7" ht="21">
      <c r="A1047" s="3" t="s">
        <v>10</v>
      </c>
      <c r="B1047" s="51">
        <f t="shared" si="67"/>
        <v>2</v>
      </c>
      <c r="C1047" s="51">
        <v>1</v>
      </c>
      <c r="D1047" s="51">
        <v>1</v>
      </c>
      <c r="E1047" s="51">
        <v>0</v>
      </c>
      <c r="F1047" s="51">
        <v>0</v>
      </c>
      <c r="G1047" s="59"/>
    </row>
    <row r="1048" spans="1:7" ht="21">
      <c r="A1048" s="3" t="s">
        <v>11</v>
      </c>
      <c r="B1048" s="51">
        <f t="shared" si="67"/>
        <v>2</v>
      </c>
      <c r="C1048" s="51">
        <v>1</v>
      </c>
      <c r="D1048" s="51">
        <v>1</v>
      </c>
      <c r="E1048" s="51">
        <v>0</v>
      </c>
      <c r="F1048" s="51">
        <v>0</v>
      </c>
      <c r="G1048" s="59"/>
    </row>
    <row r="1049" spans="1:7" ht="21">
      <c r="A1049" s="3" t="s">
        <v>12</v>
      </c>
      <c r="B1049" s="51">
        <f t="shared" si="67"/>
        <v>7</v>
      </c>
      <c r="C1049" s="51">
        <v>4</v>
      </c>
      <c r="D1049" s="51">
        <v>3</v>
      </c>
      <c r="E1049" s="51">
        <v>0</v>
      </c>
      <c r="F1049" s="51">
        <v>0</v>
      </c>
      <c r="G1049" s="59"/>
    </row>
    <row r="1050" spans="1:7" ht="123" customHeight="1">
      <c r="A1050" s="4" t="s">
        <v>179</v>
      </c>
      <c r="B1050" s="53">
        <f t="shared" si="67"/>
        <v>1</v>
      </c>
      <c r="C1050" s="53">
        <v>1</v>
      </c>
      <c r="D1050" s="53">
        <v>0</v>
      </c>
      <c r="E1050" s="53">
        <v>0</v>
      </c>
      <c r="F1050" s="53">
        <v>0</v>
      </c>
      <c r="G1050" s="58"/>
    </row>
    <row r="1051" spans="1:7" ht="106.2" customHeight="1">
      <c r="A1051" s="11" t="s">
        <v>180</v>
      </c>
      <c r="B1051" s="53">
        <f t="shared" si="67"/>
        <v>1</v>
      </c>
      <c r="C1051" s="53">
        <v>1</v>
      </c>
      <c r="D1051" s="53">
        <v>0</v>
      </c>
      <c r="E1051" s="53">
        <v>0</v>
      </c>
      <c r="F1051" s="53">
        <v>0</v>
      </c>
      <c r="G1051" s="58"/>
    </row>
    <row r="1052" spans="1:7" ht="100.2" customHeight="1">
      <c r="A1052" s="4" t="s">
        <v>243</v>
      </c>
      <c r="B1052" s="53">
        <f t="shared" si="67"/>
        <v>1</v>
      </c>
      <c r="C1052" s="53">
        <v>1</v>
      </c>
      <c r="D1052" s="53">
        <v>0</v>
      </c>
      <c r="E1052" s="53">
        <v>0</v>
      </c>
      <c r="F1052" s="53">
        <v>0</v>
      </c>
      <c r="G1052" s="58"/>
    </row>
    <row r="1053" spans="1:7" ht="113.4" customHeight="1">
      <c r="A1053" s="11" t="s">
        <v>242</v>
      </c>
      <c r="B1053" s="53">
        <f t="shared" si="67"/>
        <v>1</v>
      </c>
      <c r="C1053" s="53">
        <v>1</v>
      </c>
      <c r="D1053" s="53">
        <v>0</v>
      </c>
      <c r="E1053" s="53">
        <v>0</v>
      </c>
      <c r="F1053" s="53">
        <v>0</v>
      </c>
      <c r="G1053" s="58"/>
    </row>
    <row r="1054" spans="1:7" ht="21">
      <c r="A1054" s="60" t="s">
        <v>190</v>
      </c>
      <c r="B1054" s="53">
        <f t="shared" si="67"/>
        <v>1</v>
      </c>
      <c r="C1054" s="53">
        <v>0</v>
      </c>
      <c r="D1054" s="53">
        <v>0</v>
      </c>
      <c r="E1054" s="53">
        <v>1</v>
      </c>
      <c r="F1054" s="53">
        <v>0</v>
      </c>
      <c r="G1054" s="13"/>
    </row>
    <row r="1055" spans="1:7" ht="21">
      <c r="A1055" s="60" t="s">
        <v>191</v>
      </c>
      <c r="B1055" s="53">
        <f t="shared" si="67"/>
        <v>1</v>
      </c>
      <c r="C1055" s="53">
        <v>0</v>
      </c>
      <c r="D1055" s="53">
        <v>0</v>
      </c>
      <c r="E1055" s="53">
        <v>1</v>
      </c>
      <c r="F1055" s="53">
        <v>0</v>
      </c>
    </row>
    <row r="1056" spans="1:7" ht="21">
      <c r="A1056" s="11" t="s">
        <v>192</v>
      </c>
      <c r="B1056" s="53">
        <f t="shared" si="67"/>
        <v>1</v>
      </c>
      <c r="C1056" s="53">
        <v>0</v>
      </c>
      <c r="D1056" s="53">
        <v>0</v>
      </c>
      <c r="E1056" s="53">
        <v>1</v>
      </c>
      <c r="F1056" s="53">
        <v>0</v>
      </c>
      <c r="G1056" s="12"/>
    </row>
    <row r="1057" spans="1:7" ht="82.2" customHeight="1">
      <c r="A1057" s="4" t="s">
        <v>238</v>
      </c>
      <c r="B1057" s="53">
        <f t="shared" si="67"/>
        <v>1</v>
      </c>
      <c r="C1057" s="53">
        <v>0</v>
      </c>
      <c r="D1057" s="53">
        <v>0</v>
      </c>
      <c r="E1057" s="53">
        <v>0</v>
      </c>
      <c r="F1057" s="53">
        <v>1</v>
      </c>
      <c r="G1057" s="9"/>
    </row>
    <row r="1058" spans="1:7" ht="31.2" customHeight="1">
      <c r="A1058" s="243" t="s">
        <v>177</v>
      </c>
      <c r="B1058" s="243"/>
      <c r="C1058" s="243"/>
      <c r="D1058" s="243"/>
      <c r="E1058" s="243"/>
      <c r="F1058" s="243"/>
      <c r="G1058" s="243"/>
    </row>
    <row r="1059" spans="1:7" ht="28.8" customHeight="1">
      <c r="A1059" s="200" t="s">
        <v>268</v>
      </c>
      <c r="B1059" s="200"/>
      <c r="C1059" s="200"/>
      <c r="D1059" s="200"/>
      <c r="E1059" s="200"/>
      <c r="F1059" s="200"/>
      <c r="G1059" s="200"/>
    </row>
    <row r="1060" spans="1:7" ht="28.8" customHeight="1">
      <c r="A1060" s="201"/>
      <c r="B1060" s="15"/>
      <c r="C1060" s="182" t="s">
        <v>185</v>
      </c>
      <c r="D1060" s="188"/>
      <c r="E1060" s="188"/>
      <c r="F1060" s="188"/>
      <c r="G1060" s="9"/>
    </row>
    <row r="1061" spans="1:7" ht="118.2" customHeight="1">
      <c r="A1061" s="202"/>
      <c r="B1061" s="54" t="s">
        <v>178</v>
      </c>
      <c r="C1061" s="54" t="s">
        <v>186</v>
      </c>
      <c r="D1061" s="54" t="s">
        <v>187</v>
      </c>
      <c r="E1061" s="54" t="s">
        <v>188</v>
      </c>
      <c r="F1061" s="54" t="s">
        <v>271</v>
      </c>
      <c r="G1061" s="55"/>
    </row>
    <row r="1062" spans="1:7" ht="28.8" customHeight="1">
      <c r="A1062" s="3" t="s">
        <v>0</v>
      </c>
      <c r="B1062" s="51">
        <f>C1062+D1062+E1062+F1062</f>
        <v>46</v>
      </c>
      <c r="C1062" s="51">
        <f>C1064+C1065+C1066+C1067+C1068+C1069+C1070+C1071+C1072+C1073+C1074+C1075+C1076+C1077+C1078+C1082+C1083+C1085+C1084</f>
        <v>25</v>
      </c>
      <c r="D1062" s="51">
        <f>D1064+D1065+D1066+D1067+D1068+D1069+D1070+D1071+D1072+D1073+D1074+D1075+D1076+D1077+D1078+D1082+D1083+D1085+D1084</f>
        <v>14</v>
      </c>
      <c r="E1062" s="51">
        <v>3</v>
      </c>
      <c r="F1062" s="51">
        <v>4</v>
      </c>
      <c r="G1062" s="59"/>
    </row>
    <row r="1063" spans="1:7" ht="34.799999999999997" customHeight="1">
      <c r="A1063" s="11" t="s">
        <v>140</v>
      </c>
      <c r="B1063" s="52"/>
      <c r="C1063" s="52"/>
      <c r="D1063" s="52"/>
      <c r="E1063" s="52"/>
      <c r="F1063" s="52"/>
      <c r="G1063" s="57"/>
    </row>
    <row r="1064" spans="1:7" ht="28.8" customHeight="1">
      <c r="A1064" s="3" t="s">
        <v>2</v>
      </c>
      <c r="B1064" s="51">
        <f t="shared" ref="B1064:B1085" si="68">C1064+D1064+E1064+F1064</f>
        <v>3</v>
      </c>
      <c r="C1064" s="51">
        <v>2</v>
      </c>
      <c r="D1064" s="51">
        <v>1</v>
      </c>
      <c r="E1064" s="51">
        <v>0</v>
      </c>
      <c r="F1064" s="51">
        <v>0</v>
      </c>
      <c r="G1064" s="59"/>
    </row>
    <row r="1065" spans="1:7" ht="28.8" customHeight="1">
      <c r="A1065" s="3" t="s">
        <v>3</v>
      </c>
      <c r="B1065" s="51">
        <f t="shared" si="68"/>
        <v>3</v>
      </c>
      <c r="C1065" s="51">
        <v>3</v>
      </c>
      <c r="D1065" s="51">
        <v>0</v>
      </c>
      <c r="E1065" s="51">
        <v>0</v>
      </c>
      <c r="F1065" s="51">
        <v>0</v>
      </c>
      <c r="G1065" s="59"/>
    </row>
    <row r="1066" spans="1:7" ht="28.8" customHeight="1">
      <c r="A1066" s="3" t="s">
        <v>4</v>
      </c>
      <c r="B1066" s="51">
        <f t="shared" si="68"/>
        <v>3</v>
      </c>
      <c r="C1066" s="51">
        <v>2</v>
      </c>
      <c r="D1066" s="51">
        <v>1</v>
      </c>
      <c r="E1066" s="51">
        <v>0</v>
      </c>
      <c r="F1066" s="51">
        <v>0</v>
      </c>
      <c r="G1066" s="59"/>
    </row>
    <row r="1067" spans="1:7" ht="28.8" customHeight="1">
      <c r="A1067" s="3" t="s">
        <v>5</v>
      </c>
      <c r="B1067" s="51">
        <f t="shared" si="68"/>
        <v>3</v>
      </c>
      <c r="C1067" s="51">
        <v>2</v>
      </c>
      <c r="D1067" s="51">
        <v>1</v>
      </c>
      <c r="E1067" s="51">
        <v>0</v>
      </c>
      <c r="F1067" s="51">
        <v>0</v>
      </c>
      <c r="G1067" s="59"/>
    </row>
    <row r="1068" spans="1:7" ht="28.8" customHeight="1">
      <c r="A1068" s="3" t="s">
        <v>6</v>
      </c>
      <c r="B1068" s="51">
        <f t="shared" si="68"/>
        <v>4</v>
      </c>
      <c r="C1068" s="51">
        <v>2</v>
      </c>
      <c r="D1068" s="51">
        <v>2</v>
      </c>
      <c r="E1068" s="51">
        <v>0</v>
      </c>
      <c r="F1068" s="51">
        <v>0</v>
      </c>
      <c r="G1068" s="59"/>
    </row>
    <row r="1069" spans="1:7" ht="28.8" customHeight="1">
      <c r="A1069" s="3" t="s">
        <v>7</v>
      </c>
      <c r="B1069" s="51">
        <f t="shared" si="68"/>
        <v>3</v>
      </c>
      <c r="C1069" s="51">
        <v>2</v>
      </c>
      <c r="D1069" s="51">
        <v>1</v>
      </c>
      <c r="E1069" s="51">
        <v>0</v>
      </c>
      <c r="F1069" s="51">
        <v>0</v>
      </c>
      <c r="G1069" s="59"/>
    </row>
    <row r="1070" spans="1:7" ht="28.8" customHeight="1">
      <c r="A1070" s="3" t="s">
        <v>8</v>
      </c>
      <c r="B1070" s="51">
        <f t="shared" si="68"/>
        <v>4</v>
      </c>
      <c r="C1070" s="51">
        <v>2</v>
      </c>
      <c r="D1070" s="51">
        <v>2</v>
      </c>
      <c r="E1070" s="51">
        <v>0</v>
      </c>
      <c r="F1070" s="51">
        <v>0</v>
      </c>
      <c r="G1070" s="59"/>
    </row>
    <row r="1071" spans="1:7" ht="28.8" customHeight="1">
      <c r="A1071" s="3" t="s">
        <v>9</v>
      </c>
      <c r="B1071" s="51">
        <f t="shared" si="68"/>
        <v>3</v>
      </c>
      <c r="C1071" s="51">
        <v>2</v>
      </c>
      <c r="D1071" s="51">
        <v>1</v>
      </c>
      <c r="E1071" s="51">
        <v>0</v>
      </c>
      <c r="F1071" s="51">
        <v>0</v>
      </c>
      <c r="G1071" s="59"/>
    </row>
    <row r="1072" spans="1:7" ht="28.8" customHeight="1">
      <c r="A1072" s="3" t="s">
        <v>10</v>
      </c>
      <c r="B1072" s="51">
        <f t="shared" si="68"/>
        <v>2</v>
      </c>
      <c r="C1072" s="51">
        <v>1</v>
      </c>
      <c r="D1072" s="51">
        <v>1</v>
      </c>
      <c r="E1072" s="51">
        <v>0</v>
      </c>
      <c r="F1072" s="51">
        <v>0</v>
      </c>
      <c r="G1072" s="59"/>
    </row>
    <row r="1073" spans="1:7" ht="28.8" customHeight="1">
      <c r="A1073" s="3" t="s">
        <v>11</v>
      </c>
      <c r="B1073" s="51">
        <f t="shared" si="68"/>
        <v>2</v>
      </c>
      <c r="C1073" s="51">
        <v>1</v>
      </c>
      <c r="D1073" s="51">
        <v>1</v>
      </c>
      <c r="E1073" s="51">
        <v>0</v>
      </c>
      <c r="F1073" s="51">
        <v>0</v>
      </c>
      <c r="G1073" s="59"/>
    </row>
    <row r="1074" spans="1:7" ht="28.8" customHeight="1">
      <c r="A1074" s="3" t="s">
        <v>12</v>
      </c>
      <c r="B1074" s="51">
        <f t="shared" si="68"/>
        <v>12</v>
      </c>
      <c r="C1074" s="51">
        <v>2</v>
      </c>
      <c r="D1074" s="51">
        <v>3</v>
      </c>
      <c r="E1074" s="51">
        <v>3</v>
      </c>
      <c r="F1074" s="51">
        <v>4</v>
      </c>
      <c r="G1074" s="59"/>
    </row>
    <row r="1075" spans="1:7" ht="100.8" customHeight="1">
      <c r="A1075" s="4" t="s">
        <v>179</v>
      </c>
      <c r="B1075" s="51">
        <f t="shared" si="68"/>
        <v>1</v>
      </c>
      <c r="C1075" s="53">
        <v>1</v>
      </c>
      <c r="D1075" s="53">
        <v>0</v>
      </c>
      <c r="E1075" s="53">
        <v>0</v>
      </c>
      <c r="F1075" s="53">
        <v>0</v>
      </c>
      <c r="G1075" s="58"/>
    </row>
    <row r="1076" spans="1:7" ht="104.4" customHeight="1">
      <c r="A1076" s="11" t="s">
        <v>180</v>
      </c>
      <c r="B1076" s="51">
        <f t="shared" si="68"/>
        <v>1</v>
      </c>
      <c r="C1076" s="53">
        <v>1</v>
      </c>
      <c r="D1076" s="53">
        <v>0</v>
      </c>
      <c r="E1076" s="53">
        <v>0</v>
      </c>
      <c r="F1076" s="53">
        <v>0</v>
      </c>
      <c r="G1076" s="58"/>
    </row>
    <row r="1077" spans="1:7" ht="94.2" customHeight="1">
      <c r="A1077" s="4" t="s">
        <v>243</v>
      </c>
      <c r="B1077" s="51">
        <f t="shared" si="68"/>
        <v>1</v>
      </c>
      <c r="C1077" s="53">
        <v>1</v>
      </c>
      <c r="D1077" s="53">
        <v>0</v>
      </c>
      <c r="E1077" s="53">
        <v>0</v>
      </c>
      <c r="F1077" s="53">
        <v>0</v>
      </c>
      <c r="G1077" s="58"/>
    </row>
    <row r="1078" spans="1:7" ht="104.4" customHeight="1">
      <c r="A1078" s="11" t="s">
        <v>242</v>
      </c>
      <c r="B1078" s="51">
        <f t="shared" si="68"/>
        <v>1</v>
      </c>
      <c r="C1078" s="53">
        <v>1</v>
      </c>
      <c r="D1078" s="53">
        <v>0</v>
      </c>
      <c r="E1078" s="53">
        <v>0</v>
      </c>
      <c r="F1078" s="53">
        <v>0</v>
      </c>
      <c r="G1078" s="58"/>
    </row>
    <row r="1079" spans="1:7" ht="28.8" customHeight="1">
      <c r="A1079" s="60" t="s">
        <v>190</v>
      </c>
      <c r="B1079" s="51">
        <f t="shared" si="68"/>
        <v>1</v>
      </c>
      <c r="C1079" s="53">
        <v>0</v>
      </c>
      <c r="D1079" s="53">
        <v>0</v>
      </c>
      <c r="E1079" s="53">
        <v>1</v>
      </c>
      <c r="F1079" s="53">
        <v>0</v>
      </c>
      <c r="G1079" s="13"/>
    </row>
    <row r="1080" spans="1:7" ht="28.8" customHeight="1">
      <c r="A1080" s="60" t="s">
        <v>191</v>
      </c>
      <c r="B1080" s="51">
        <f t="shared" si="68"/>
        <v>1</v>
      </c>
      <c r="C1080" s="53">
        <v>0</v>
      </c>
      <c r="D1080" s="53">
        <v>0</v>
      </c>
      <c r="E1080" s="53">
        <v>1</v>
      </c>
      <c r="F1080" s="53">
        <v>0</v>
      </c>
    </row>
    <row r="1081" spans="1:7" ht="28.8" customHeight="1">
      <c r="A1081" s="11" t="s">
        <v>192</v>
      </c>
      <c r="B1081" s="51">
        <f t="shared" si="68"/>
        <v>1</v>
      </c>
      <c r="C1081" s="53">
        <v>0</v>
      </c>
      <c r="D1081" s="53">
        <v>0</v>
      </c>
      <c r="E1081" s="53">
        <v>1</v>
      </c>
      <c r="F1081" s="53">
        <v>0</v>
      </c>
      <c r="G1081" s="12"/>
    </row>
    <row r="1082" spans="1:7" ht="86.4" customHeight="1">
      <c r="A1082" s="4" t="s">
        <v>238</v>
      </c>
      <c r="B1082" s="51">
        <f t="shared" si="68"/>
        <v>1</v>
      </c>
      <c r="C1082" s="53">
        <v>0</v>
      </c>
      <c r="D1082" s="53">
        <v>0</v>
      </c>
      <c r="E1082" s="53">
        <v>0</v>
      </c>
      <c r="F1082" s="53">
        <v>1</v>
      </c>
      <c r="G1082" s="9"/>
    </row>
    <row r="1083" spans="1:7" ht="52.8" customHeight="1">
      <c r="A1083" s="4" t="s">
        <v>269</v>
      </c>
      <c r="B1083" s="51">
        <f t="shared" si="68"/>
        <v>1</v>
      </c>
      <c r="C1083" s="53"/>
      <c r="D1083" s="53"/>
      <c r="E1083" s="53"/>
      <c r="F1083" s="53">
        <v>1</v>
      </c>
      <c r="G1083" s="9"/>
    </row>
    <row r="1084" spans="1:7" ht="52.8" customHeight="1">
      <c r="A1084" s="4" t="s">
        <v>281</v>
      </c>
      <c r="B1084" s="51">
        <f t="shared" si="68"/>
        <v>1</v>
      </c>
      <c r="C1084" s="53"/>
      <c r="D1084" s="53"/>
      <c r="E1084" s="53"/>
      <c r="F1084" s="53">
        <v>1</v>
      </c>
      <c r="G1084" s="9"/>
    </row>
    <row r="1085" spans="1:7" ht="56.4" customHeight="1">
      <c r="A1085" s="4" t="s">
        <v>270</v>
      </c>
      <c r="B1085" s="51">
        <f t="shared" si="68"/>
        <v>1</v>
      </c>
      <c r="C1085" s="53"/>
      <c r="D1085" s="53"/>
      <c r="E1085" s="53"/>
      <c r="F1085" s="53">
        <v>1</v>
      </c>
      <c r="G1085" s="9"/>
    </row>
    <row r="1086" spans="1:7" ht="28.8" customHeight="1">
      <c r="A1086" s="5"/>
      <c r="B1086" s="58"/>
      <c r="C1086" s="58"/>
      <c r="D1086" s="58"/>
      <c r="E1086" s="58"/>
      <c r="F1086" s="58"/>
      <c r="G1086" s="9"/>
    </row>
    <row r="1087" spans="1:7" ht="27" customHeight="1">
      <c r="A1087" s="243" t="s">
        <v>194</v>
      </c>
      <c r="B1087" s="243"/>
      <c r="C1087" s="243"/>
      <c r="D1087" s="243"/>
      <c r="E1087" s="243"/>
      <c r="F1087" s="243"/>
      <c r="G1087" s="243"/>
    </row>
    <row r="1088" spans="1:7" ht="25.2" customHeight="1">
      <c r="A1088" s="200" t="s">
        <v>240</v>
      </c>
      <c r="B1088" s="200"/>
      <c r="C1088" s="200"/>
      <c r="D1088" s="200"/>
      <c r="E1088" s="200"/>
      <c r="F1088" s="200"/>
      <c r="G1088" s="200"/>
    </row>
    <row r="1089" spans="1:7" ht="78" customHeight="1">
      <c r="A1089" s="201"/>
      <c r="B1089" s="203" t="s">
        <v>246</v>
      </c>
      <c r="C1089" s="27" t="s">
        <v>247</v>
      </c>
      <c r="D1089" s="78"/>
      <c r="E1089" s="5"/>
      <c r="F1089" s="5"/>
      <c r="G1089" s="9"/>
    </row>
    <row r="1090" spans="1:7" ht="50.4" customHeight="1">
      <c r="A1090" s="202"/>
      <c r="B1090" s="204"/>
      <c r="C1090" s="74" t="s">
        <v>186</v>
      </c>
      <c r="D1090" s="79"/>
      <c r="E1090" s="55"/>
      <c r="F1090" s="55"/>
      <c r="G1090" s="55"/>
    </row>
    <row r="1091" spans="1:7" ht="21.6" customHeight="1">
      <c r="A1091" s="3" t="s">
        <v>0</v>
      </c>
      <c r="B1091" s="53">
        <f>C1091+D1091+E1091+F1091</f>
        <v>14305</v>
      </c>
      <c r="C1091" s="82">
        <v>14305</v>
      </c>
      <c r="D1091" s="80"/>
      <c r="E1091" s="59"/>
      <c r="F1091" s="59"/>
      <c r="G1091" s="59"/>
    </row>
    <row r="1092" spans="1:7" ht="36" customHeight="1">
      <c r="A1092" s="11" t="s">
        <v>140</v>
      </c>
      <c r="B1092" s="52"/>
      <c r="C1092" s="76"/>
      <c r="D1092" s="81"/>
      <c r="E1092" s="57"/>
      <c r="F1092" s="57"/>
      <c r="G1092" s="57"/>
    </row>
    <row r="1093" spans="1:7" ht="22.8" customHeight="1">
      <c r="A1093" s="3" t="s">
        <v>2</v>
      </c>
      <c r="B1093" s="51">
        <f t="shared" ref="B1093:B1108" si="69">C1093+D1093+E1093+F1093</f>
        <v>1566</v>
      </c>
      <c r="C1093" s="75">
        <f>903+735-72</f>
        <v>1566</v>
      </c>
      <c r="D1093" s="80"/>
      <c r="E1093" s="59"/>
      <c r="F1093" s="59"/>
      <c r="G1093" s="59"/>
    </row>
    <row r="1094" spans="1:7" ht="23.4" customHeight="1">
      <c r="A1094" s="3" t="s">
        <v>3</v>
      </c>
      <c r="B1094" s="51">
        <f t="shared" si="69"/>
        <v>1151</v>
      </c>
      <c r="C1094" s="75">
        <v>1151</v>
      </c>
      <c r="D1094" s="80"/>
      <c r="E1094" s="59"/>
      <c r="F1094" s="59"/>
      <c r="G1094" s="59"/>
    </row>
    <row r="1095" spans="1:7" ht="21.6" customHeight="1">
      <c r="A1095" s="3" t="s">
        <v>4</v>
      </c>
      <c r="B1095" s="51">
        <f t="shared" si="69"/>
        <v>1113</v>
      </c>
      <c r="C1095" s="75">
        <v>1113</v>
      </c>
      <c r="D1095" s="80"/>
      <c r="E1095" s="59"/>
      <c r="F1095" s="59"/>
      <c r="G1095" s="59"/>
    </row>
    <row r="1096" spans="1:7" ht="22.2" customHeight="1">
      <c r="A1096" s="3" t="s">
        <v>5</v>
      </c>
      <c r="B1096" s="51">
        <v>1128</v>
      </c>
      <c r="C1096" s="75">
        <v>1128</v>
      </c>
      <c r="D1096" s="83"/>
      <c r="E1096" s="59"/>
      <c r="F1096" s="59"/>
      <c r="G1096" s="59"/>
    </row>
    <row r="1097" spans="1:7" ht="28.2" customHeight="1">
      <c r="A1097" s="3" t="s">
        <v>6</v>
      </c>
      <c r="B1097" s="51">
        <f t="shared" si="69"/>
        <v>889</v>
      </c>
      <c r="C1097" s="75">
        <v>889</v>
      </c>
      <c r="D1097" s="80"/>
      <c r="E1097" s="59"/>
      <c r="F1097" s="59"/>
      <c r="G1097" s="59"/>
    </row>
    <row r="1098" spans="1:7" ht="22.2" customHeight="1">
      <c r="A1098" s="3" t="s">
        <v>7</v>
      </c>
      <c r="B1098" s="51">
        <f t="shared" si="69"/>
        <v>960</v>
      </c>
      <c r="C1098" s="75">
        <v>960</v>
      </c>
      <c r="D1098" s="80"/>
      <c r="E1098" s="59"/>
      <c r="F1098" s="59"/>
      <c r="G1098" s="59"/>
    </row>
    <row r="1099" spans="1:7" ht="21" customHeight="1">
      <c r="A1099" s="3" t="s">
        <v>8</v>
      </c>
      <c r="B1099" s="51">
        <v>1028</v>
      </c>
      <c r="C1099" s="75">
        <f>624+404</f>
        <v>1028</v>
      </c>
      <c r="D1099" s="83"/>
      <c r="E1099" s="59"/>
      <c r="F1099" s="59"/>
      <c r="G1099" s="59"/>
    </row>
    <row r="1100" spans="1:7" ht="25.8" customHeight="1">
      <c r="A1100" s="3" t="s">
        <v>9</v>
      </c>
      <c r="B1100" s="51">
        <f t="shared" si="69"/>
        <v>437</v>
      </c>
      <c r="C1100" s="75">
        <f>136+301</f>
        <v>437</v>
      </c>
      <c r="D1100" s="80"/>
      <c r="E1100" s="59"/>
      <c r="F1100" s="59"/>
      <c r="G1100" s="59"/>
    </row>
    <row r="1101" spans="1:7" ht="27" customHeight="1">
      <c r="A1101" s="3" t="s">
        <v>10</v>
      </c>
      <c r="B1101" s="51">
        <f t="shared" si="69"/>
        <v>607</v>
      </c>
      <c r="C1101" s="75">
        <v>607</v>
      </c>
      <c r="D1101" s="80"/>
      <c r="E1101" s="59"/>
      <c r="F1101" s="59"/>
      <c r="G1101" s="59"/>
    </row>
    <row r="1102" spans="1:7" ht="28.2" customHeight="1">
      <c r="A1102" s="3" t="s">
        <v>11</v>
      </c>
      <c r="B1102" s="51">
        <f t="shared" si="69"/>
        <v>719</v>
      </c>
      <c r="C1102" s="75">
        <v>719</v>
      </c>
      <c r="D1102" s="80"/>
      <c r="E1102" s="59"/>
      <c r="F1102" s="59"/>
      <c r="G1102" s="59"/>
    </row>
    <row r="1103" spans="1:7" ht="21.6" customHeight="1">
      <c r="A1103" s="3" t="s">
        <v>12</v>
      </c>
      <c r="B1103" s="51">
        <f>150+202+1271+417+601</f>
        <v>2641</v>
      </c>
      <c r="C1103" s="75">
        <f>150+202+1271+417+601</f>
        <v>2641</v>
      </c>
      <c r="D1103" s="83"/>
      <c r="E1103" s="59"/>
      <c r="F1103" s="59"/>
      <c r="G1103" s="59"/>
    </row>
    <row r="1104" spans="1:7" ht="109.2" customHeight="1">
      <c r="A1104" s="4" t="s">
        <v>179</v>
      </c>
      <c r="B1104" s="53">
        <f t="shared" si="69"/>
        <v>677</v>
      </c>
      <c r="C1104" s="82">
        <v>677</v>
      </c>
      <c r="D1104" s="84"/>
      <c r="E1104" s="58"/>
      <c r="F1104" s="58"/>
      <c r="G1104" s="58"/>
    </row>
    <row r="1105" spans="1:7" ht="109.8" customHeight="1">
      <c r="A1105" s="11" t="s">
        <v>180</v>
      </c>
      <c r="B1105" s="53">
        <f t="shared" si="69"/>
        <v>116</v>
      </c>
      <c r="C1105" s="82">
        <v>116</v>
      </c>
      <c r="D1105" s="84"/>
      <c r="E1105" s="58"/>
      <c r="F1105" s="58"/>
      <c r="G1105" s="58"/>
    </row>
    <row r="1106" spans="1:7" ht="94.8" customHeight="1">
      <c r="A1106" s="11" t="s">
        <v>181</v>
      </c>
      <c r="B1106" s="53">
        <f t="shared" si="69"/>
        <v>129</v>
      </c>
      <c r="C1106" s="82">
        <v>129</v>
      </c>
      <c r="D1106" s="84"/>
      <c r="E1106" s="58"/>
      <c r="F1106" s="58"/>
      <c r="G1106" s="58"/>
    </row>
    <row r="1107" spans="1:7" ht="112.2" customHeight="1">
      <c r="A1107" s="11" t="s">
        <v>182</v>
      </c>
      <c r="B1107" s="53">
        <f t="shared" si="69"/>
        <v>80</v>
      </c>
      <c r="C1107" s="82">
        <v>80</v>
      </c>
      <c r="D1107" s="84"/>
      <c r="E1107" s="58"/>
      <c r="F1107" s="58"/>
      <c r="G1107" s="58"/>
    </row>
    <row r="1108" spans="1:7" ht="109.2" customHeight="1">
      <c r="A1108" s="11" t="s">
        <v>242</v>
      </c>
      <c r="B1108" s="53">
        <f t="shared" si="69"/>
        <v>464</v>
      </c>
      <c r="C1108" s="82">
        <v>464</v>
      </c>
      <c r="D1108" s="84"/>
      <c r="E1108" s="58"/>
      <c r="F1108" s="58"/>
      <c r="G1108" s="58"/>
    </row>
    <row r="1109" spans="1:7" ht="77.400000000000006" customHeight="1">
      <c r="A1109" s="11" t="s">
        <v>241</v>
      </c>
      <c r="B1109" s="53">
        <v>600</v>
      </c>
      <c r="C1109" s="82">
        <v>600</v>
      </c>
      <c r="D1109" s="85"/>
      <c r="E1109" s="58"/>
      <c r="F1109" s="58"/>
      <c r="G1109" s="58"/>
    </row>
    <row r="1110" spans="1:7" ht="18.600000000000001" customHeight="1">
      <c r="A1110" s="12"/>
      <c r="B1110" s="58"/>
      <c r="C1110" s="58"/>
      <c r="D1110" s="58"/>
      <c r="E1110" s="58"/>
      <c r="F1110" s="58"/>
      <c r="G1110" s="9"/>
    </row>
    <row r="1111" spans="1:7" ht="28.8" customHeight="1">
      <c r="A1111" s="243" t="s">
        <v>194</v>
      </c>
      <c r="B1111" s="243"/>
      <c r="C1111" s="243"/>
      <c r="D1111" s="243"/>
      <c r="E1111" s="243"/>
      <c r="F1111" s="243"/>
      <c r="G1111" s="243"/>
    </row>
    <row r="1112" spans="1:7" ht="19.8" customHeight="1">
      <c r="A1112" s="200" t="s">
        <v>239</v>
      </c>
      <c r="B1112" s="200"/>
      <c r="C1112" s="200"/>
      <c r="D1112" s="200"/>
      <c r="E1112" s="200"/>
      <c r="F1112" s="200"/>
      <c r="G1112" s="200"/>
    </row>
    <row r="1113" spans="1:7" ht="77.400000000000006" customHeight="1">
      <c r="A1113" s="201"/>
      <c r="B1113" s="203" t="s">
        <v>246</v>
      </c>
      <c r="C1113" s="27" t="s">
        <v>247</v>
      </c>
      <c r="D1113" s="78"/>
      <c r="E1113" s="5"/>
      <c r="F1113" s="5"/>
      <c r="G1113" s="9"/>
    </row>
    <row r="1114" spans="1:7" ht="69" customHeight="1">
      <c r="A1114" s="202"/>
      <c r="B1114" s="204"/>
      <c r="C1114" s="74" t="s">
        <v>186</v>
      </c>
      <c r="D1114" s="79"/>
      <c r="E1114" s="55"/>
      <c r="F1114" s="55"/>
      <c r="G1114" s="55"/>
    </row>
    <row r="1115" spans="1:7" ht="63.6" customHeight="1">
      <c r="A1115" s="3" t="s">
        <v>0</v>
      </c>
      <c r="B1115" s="53">
        <f>C1115+D1115+E1115+F1115</f>
        <v>13821</v>
      </c>
      <c r="C1115" s="82">
        <f t="shared" ref="C1115" si="70">C1117+C1118+C1119+C1120+C1121+C1122+C1123+C1124+C1125+C1126+C1127+C1128+C1129+C1130+C1131+C1132</f>
        <v>13821</v>
      </c>
      <c r="D1115" s="84"/>
      <c r="E1115" s="59"/>
      <c r="F1115" s="59"/>
      <c r="G1115" s="59"/>
    </row>
    <row r="1116" spans="1:7" ht="40.799999999999997" customHeight="1">
      <c r="A1116" s="11" t="s">
        <v>140</v>
      </c>
      <c r="B1116" s="52"/>
      <c r="C1116" s="76"/>
      <c r="D1116" s="81"/>
      <c r="E1116" s="57"/>
      <c r="F1116" s="57"/>
      <c r="G1116" s="57"/>
    </row>
    <row r="1117" spans="1:7" ht="40.799999999999997" customHeight="1">
      <c r="A1117" s="3" t="s">
        <v>2</v>
      </c>
      <c r="B1117" s="51">
        <f t="shared" ref="B1117:B1132" si="71">C1117+D1117+E1117+F1117</f>
        <v>1638</v>
      </c>
      <c r="C1117" s="75">
        <f>903+735</f>
        <v>1638</v>
      </c>
      <c r="D1117" s="80"/>
      <c r="E1117" s="59"/>
      <c r="F1117" s="59"/>
      <c r="G1117" s="59"/>
    </row>
    <row r="1118" spans="1:7" ht="40.799999999999997" customHeight="1">
      <c r="A1118" s="3" t="s">
        <v>3</v>
      </c>
      <c r="B1118" s="51">
        <f t="shared" si="71"/>
        <v>1265</v>
      </c>
      <c r="C1118" s="75">
        <f>407+383+475</f>
        <v>1265</v>
      </c>
      <c r="D1118" s="80"/>
      <c r="E1118" s="59"/>
      <c r="F1118" s="59"/>
      <c r="G1118" s="59"/>
    </row>
    <row r="1119" spans="1:7" ht="40.799999999999997" customHeight="1">
      <c r="A1119" s="3" t="s">
        <v>4</v>
      </c>
      <c r="B1119" s="51">
        <f t="shared" si="71"/>
        <v>1186</v>
      </c>
      <c r="C1119" s="75">
        <f>789+397</f>
        <v>1186</v>
      </c>
      <c r="D1119" s="80"/>
      <c r="E1119" s="59"/>
      <c r="F1119" s="59"/>
      <c r="G1119" s="59"/>
    </row>
    <row r="1120" spans="1:7" ht="40.799999999999997" customHeight="1">
      <c r="A1120" s="3" t="s">
        <v>5</v>
      </c>
      <c r="B1120" s="51">
        <f t="shared" si="71"/>
        <v>1167</v>
      </c>
      <c r="C1120" s="75">
        <f>410+757</f>
        <v>1167</v>
      </c>
      <c r="D1120" s="80"/>
      <c r="E1120" s="59"/>
      <c r="F1120" s="59"/>
      <c r="G1120" s="59"/>
    </row>
    <row r="1121" spans="1:7" ht="40.799999999999997" customHeight="1">
      <c r="A1121" s="3" t="s">
        <v>6</v>
      </c>
      <c r="B1121" s="51">
        <f t="shared" si="71"/>
        <v>880</v>
      </c>
      <c r="C1121" s="75">
        <f>325+555</f>
        <v>880</v>
      </c>
      <c r="D1121" s="80"/>
      <c r="E1121" s="59"/>
      <c r="F1121" s="59"/>
      <c r="G1121" s="59"/>
    </row>
    <row r="1122" spans="1:7" ht="40.799999999999997" customHeight="1">
      <c r="A1122" s="3" t="s">
        <v>7</v>
      </c>
      <c r="B1122" s="51">
        <f t="shared" si="71"/>
        <v>940</v>
      </c>
      <c r="C1122" s="75">
        <f>320+620</f>
        <v>940</v>
      </c>
      <c r="D1122" s="80"/>
      <c r="E1122" s="59"/>
      <c r="F1122" s="59"/>
      <c r="G1122" s="59"/>
    </row>
    <row r="1123" spans="1:7" ht="48.6" customHeight="1">
      <c r="A1123" s="3" t="s">
        <v>8</v>
      </c>
      <c r="B1123" s="51">
        <f t="shared" si="71"/>
        <v>1028</v>
      </c>
      <c r="C1123" s="75">
        <f>624+404</f>
        <v>1028</v>
      </c>
      <c r="D1123" s="80"/>
      <c r="E1123" s="59"/>
      <c r="F1123" s="59"/>
      <c r="G1123" s="59"/>
    </row>
    <row r="1124" spans="1:7" ht="55.8" customHeight="1">
      <c r="A1124" s="3" t="s">
        <v>9</v>
      </c>
      <c r="B1124" s="51">
        <f t="shared" si="71"/>
        <v>437</v>
      </c>
      <c r="C1124" s="75">
        <f>136+301</f>
        <v>437</v>
      </c>
      <c r="D1124" s="80"/>
      <c r="E1124" s="59"/>
      <c r="F1124" s="59"/>
      <c r="G1124" s="59"/>
    </row>
    <row r="1125" spans="1:7" ht="49.8" customHeight="1">
      <c r="A1125" s="3" t="s">
        <v>10</v>
      </c>
      <c r="B1125" s="51">
        <f t="shared" si="71"/>
        <v>530</v>
      </c>
      <c r="C1125" s="75">
        <v>530</v>
      </c>
      <c r="D1125" s="80"/>
      <c r="E1125" s="59"/>
      <c r="F1125" s="59"/>
      <c r="G1125" s="59"/>
    </row>
    <row r="1126" spans="1:7" ht="49.2" customHeight="1">
      <c r="A1126" s="3" t="s">
        <v>11</v>
      </c>
      <c r="B1126" s="51">
        <f t="shared" si="71"/>
        <v>787</v>
      </c>
      <c r="C1126" s="75">
        <v>787</v>
      </c>
      <c r="D1126" s="80"/>
      <c r="E1126" s="59"/>
      <c r="F1126" s="59"/>
      <c r="G1126" s="59"/>
    </row>
    <row r="1127" spans="1:7" ht="40.200000000000003" customHeight="1">
      <c r="A1127" s="3" t="s">
        <v>12</v>
      </c>
      <c r="B1127" s="51">
        <f t="shared" si="71"/>
        <v>2326</v>
      </c>
      <c r="C1127" s="75">
        <f>410+583+202+1131</f>
        <v>2326</v>
      </c>
      <c r="D1127" s="80"/>
      <c r="E1127" s="59"/>
      <c r="F1127" s="59"/>
      <c r="G1127" s="59"/>
    </row>
    <row r="1128" spans="1:7" ht="115.2" customHeight="1">
      <c r="A1128" s="4" t="s">
        <v>179</v>
      </c>
      <c r="B1128" s="53">
        <f t="shared" si="71"/>
        <v>847</v>
      </c>
      <c r="C1128" s="82">
        <v>847</v>
      </c>
      <c r="D1128" s="84"/>
      <c r="E1128" s="58"/>
      <c r="F1128" s="58"/>
      <c r="G1128" s="58"/>
    </row>
    <row r="1129" spans="1:7" ht="120.6" customHeight="1">
      <c r="A1129" s="11" t="s">
        <v>180</v>
      </c>
      <c r="B1129" s="53">
        <f t="shared" si="71"/>
        <v>129</v>
      </c>
      <c r="C1129" s="82">
        <v>129</v>
      </c>
      <c r="D1129" s="84"/>
      <c r="E1129" s="58"/>
      <c r="F1129" s="58"/>
      <c r="G1129" s="58"/>
    </row>
    <row r="1130" spans="1:7" ht="97.8" customHeight="1">
      <c r="A1130" s="11" t="s">
        <v>181</v>
      </c>
      <c r="B1130" s="53">
        <f t="shared" si="71"/>
        <v>129</v>
      </c>
      <c r="C1130" s="82">
        <v>129</v>
      </c>
      <c r="D1130" s="84"/>
      <c r="E1130" s="58"/>
      <c r="F1130" s="58"/>
      <c r="G1130" s="58"/>
    </row>
    <row r="1131" spans="1:7" ht="111.6" customHeight="1">
      <c r="A1131" s="11" t="s">
        <v>182</v>
      </c>
      <c r="B1131" s="53">
        <f t="shared" si="71"/>
        <v>74</v>
      </c>
      <c r="C1131" s="82">
        <v>74</v>
      </c>
      <c r="D1131" s="84"/>
      <c r="E1131" s="58"/>
      <c r="F1131" s="58"/>
      <c r="G1131" s="58"/>
    </row>
    <row r="1132" spans="1:7" ht="114" customHeight="1">
      <c r="A1132" s="11" t="s">
        <v>242</v>
      </c>
      <c r="B1132" s="53">
        <f t="shared" si="71"/>
        <v>458</v>
      </c>
      <c r="C1132" s="82">
        <v>458</v>
      </c>
      <c r="D1132" s="84"/>
      <c r="E1132" s="58"/>
      <c r="F1132" s="58"/>
      <c r="G1132" s="58"/>
    </row>
    <row r="1133" spans="1:7" ht="27.6" customHeight="1">
      <c r="A1133" s="12"/>
      <c r="B1133" s="58"/>
      <c r="C1133" s="58"/>
      <c r="D1133" s="58"/>
      <c r="E1133" s="58"/>
      <c r="F1133" s="58"/>
      <c r="G1133" s="9"/>
    </row>
    <row r="1134" spans="1:7" ht="21">
      <c r="A1134" s="243" t="s">
        <v>194</v>
      </c>
      <c r="B1134" s="243"/>
      <c r="C1134" s="243"/>
      <c r="D1134" s="243"/>
      <c r="E1134" s="243"/>
      <c r="F1134" s="243"/>
      <c r="G1134" s="243"/>
    </row>
    <row r="1135" spans="1:7" ht="18">
      <c r="A1135" s="200" t="s">
        <v>184</v>
      </c>
      <c r="B1135" s="200"/>
      <c r="C1135" s="200"/>
      <c r="D1135" s="200"/>
      <c r="E1135" s="200"/>
      <c r="F1135" s="200"/>
      <c r="G1135" s="200"/>
    </row>
    <row r="1136" spans="1:7" ht="18">
      <c r="A1136" s="201"/>
      <c r="B1136" s="15"/>
      <c r="C1136" s="187" t="s">
        <v>196</v>
      </c>
      <c r="D1136" s="187"/>
      <c r="E1136" s="187"/>
      <c r="F1136" s="187"/>
      <c r="G1136" s="9"/>
    </row>
    <row r="1137" spans="1:7" ht="134.4">
      <c r="A1137" s="202"/>
      <c r="B1137" s="54" t="s">
        <v>195</v>
      </c>
      <c r="C1137" s="54" t="s">
        <v>186</v>
      </c>
      <c r="D1137" s="54" t="s">
        <v>187</v>
      </c>
      <c r="E1137" s="54" t="s">
        <v>188</v>
      </c>
      <c r="F1137" s="54" t="s">
        <v>189</v>
      </c>
      <c r="G1137" s="55"/>
    </row>
    <row r="1138" spans="1:7" ht="21">
      <c r="A1138" s="3" t="s">
        <v>0</v>
      </c>
      <c r="B1138" s="53">
        <f>C1138+D1138+E1138+F1138</f>
        <v>17470</v>
      </c>
      <c r="C1138" s="51">
        <f>C1140+C1141+C1142+C1143+C1144+C1145+C1146+C1147+C1148+C1149+C1150+C1151+C1152+C1153+C1154</f>
        <v>13378</v>
      </c>
      <c r="D1138" s="51">
        <f>D1140+D1141+D1142+D1143+D1144+D1145+D1146+D1147+D1148+D1149+D1150+D1151+D1152+D1153+D1154</f>
        <v>3125</v>
      </c>
      <c r="E1138" s="51">
        <f>E1140+E1141+E1142+E1143+E1144+E1145+E1146+E1147+E1148+E1149+E1150+E1151+E1152+E1153+E1154+E1155+E1158+E1156+E1157</f>
        <v>818</v>
      </c>
      <c r="F1138" s="51">
        <f>F1140+F1141+F1142+F1143+F1144+F1145+F1146+F1147+F1148+F1149+F1150+F1151+F1152+F1153+F1154+F1155</f>
        <v>149</v>
      </c>
      <c r="G1138" s="59"/>
    </row>
    <row r="1139" spans="1:7" ht="36.6">
      <c r="A1139" s="11" t="s">
        <v>140</v>
      </c>
      <c r="B1139" s="52"/>
      <c r="C1139" s="52"/>
      <c r="D1139" s="52"/>
      <c r="E1139" s="52"/>
      <c r="F1139" s="52"/>
      <c r="G1139" s="57"/>
    </row>
    <row r="1140" spans="1:7" ht="21">
      <c r="A1140" s="3" t="s">
        <v>2</v>
      </c>
      <c r="B1140" s="51">
        <f t="shared" ref="B1140:B1150" si="72">C1140+D1140+E1140+F1140</f>
        <v>1676</v>
      </c>
      <c r="C1140" s="51">
        <v>1430</v>
      </c>
      <c r="D1140" s="51">
        <v>246</v>
      </c>
      <c r="E1140" s="51">
        <v>0</v>
      </c>
      <c r="F1140" s="51">
        <v>0</v>
      </c>
      <c r="G1140" s="59"/>
    </row>
    <row r="1141" spans="1:7" ht="21">
      <c r="A1141" s="3" t="s">
        <v>3</v>
      </c>
      <c r="B1141" s="51">
        <f t="shared" si="72"/>
        <v>1141</v>
      </c>
      <c r="C1141" s="51">
        <v>1141</v>
      </c>
      <c r="D1141" s="51">
        <v>0</v>
      </c>
      <c r="E1141" s="51">
        <v>0</v>
      </c>
      <c r="F1141" s="51">
        <v>0</v>
      </c>
      <c r="G1141" s="59"/>
    </row>
    <row r="1142" spans="1:7" ht="21">
      <c r="A1142" s="3" t="s">
        <v>4</v>
      </c>
      <c r="B1142" s="51">
        <f t="shared" si="72"/>
        <v>1405</v>
      </c>
      <c r="C1142" s="51">
        <v>1240</v>
      </c>
      <c r="D1142" s="51">
        <v>165</v>
      </c>
      <c r="E1142" s="51">
        <v>0</v>
      </c>
      <c r="F1142" s="51">
        <v>0</v>
      </c>
      <c r="G1142" s="59"/>
    </row>
    <row r="1143" spans="1:7" ht="21">
      <c r="A1143" s="3" t="s">
        <v>5</v>
      </c>
      <c r="B1143" s="51">
        <f t="shared" si="72"/>
        <v>1418</v>
      </c>
      <c r="C1143" s="51">
        <v>1194</v>
      </c>
      <c r="D1143" s="51">
        <v>224</v>
      </c>
      <c r="E1143" s="51">
        <v>0</v>
      </c>
      <c r="F1143" s="51">
        <v>0</v>
      </c>
      <c r="G1143" s="59"/>
    </row>
    <row r="1144" spans="1:7" ht="21">
      <c r="A1144" s="3" t="s">
        <v>6</v>
      </c>
      <c r="B1144" s="51">
        <f t="shared" si="72"/>
        <v>1248</v>
      </c>
      <c r="C1144" s="51">
        <v>828</v>
      </c>
      <c r="D1144" s="51">
        <v>420</v>
      </c>
      <c r="E1144" s="51">
        <v>0</v>
      </c>
      <c r="F1144" s="51">
        <v>0</v>
      </c>
      <c r="G1144" s="59"/>
    </row>
    <row r="1145" spans="1:7" ht="21">
      <c r="A1145" s="3" t="s">
        <v>7</v>
      </c>
      <c r="B1145" s="51">
        <f t="shared" si="72"/>
        <v>1104</v>
      </c>
      <c r="C1145" s="51">
        <v>943</v>
      </c>
      <c r="D1145" s="51">
        <v>161</v>
      </c>
      <c r="E1145" s="51">
        <v>0</v>
      </c>
      <c r="F1145" s="51">
        <v>0</v>
      </c>
      <c r="G1145" s="59"/>
    </row>
    <row r="1146" spans="1:7" ht="21">
      <c r="A1146" s="3" t="s">
        <v>8</v>
      </c>
      <c r="B1146" s="51">
        <f t="shared" si="72"/>
        <v>1185</v>
      </c>
      <c r="C1146" s="51">
        <v>1068</v>
      </c>
      <c r="D1146" s="51">
        <v>117</v>
      </c>
      <c r="E1146" s="51">
        <v>0</v>
      </c>
      <c r="F1146" s="51">
        <v>0</v>
      </c>
      <c r="G1146" s="59"/>
    </row>
    <row r="1147" spans="1:7" ht="21">
      <c r="A1147" s="3" t="s">
        <v>9</v>
      </c>
      <c r="B1147" s="51">
        <f t="shared" si="72"/>
        <v>545</v>
      </c>
      <c r="C1147" s="51">
        <v>458</v>
      </c>
      <c r="D1147" s="51">
        <v>87</v>
      </c>
      <c r="E1147" s="51">
        <v>0</v>
      </c>
      <c r="F1147" s="51">
        <v>0</v>
      </c>
      <c r="G1147" s="59"/>
    </row>
    <row r="1148" spans="1:7" ht="21">
      <c r="A1148" s="3" t="s">
        <v>10</v>
      </c>
      <c r="B1148" s="51">
        <f t="shared" si="72"/>
        <v>804</v>
      </c>
      <c r="C1148" s="51">
        <v>554</v>
      </c>
      <c r="D1148" s="51">
        <v>250</v>
      </c>
      <c r="E1148" s="51">
        <v>0</v>
      </c>
      <c r="F1148" s="51">
        <v>0</v>
      </c>
      <c r="G1148" s="59"/>
    </row>
    <row r="1149" spans="1:7" ht="21">
      <c r="A1149" s="3" t="s">
        <v>11</v>
      </c>
      <c r="B1149" s="51">
        <f t="shared" si="72"/>
        <v>941</v>
      </c>
      <c r="C1149" s="51">
        <v>669</v>
      </c>
      <c r="D1149" s="51">
        <v>272</v>
      </c>
      <c r="E1149" s="51">
        <v>0</v>
      </c>
      <c r="F1149" s="51">
        <v>0</v>
      </c>
      <c r="G1149" s="59"/>
    </row>
    <row r="1150" spans="1:7" ht="21">
      <c r="A1150" s="3" t="s">
        <v>12</v>
      </c>
      <c r="B1150" s="51">
        <f t="shared" si="72"/>
        <v>3601</v>
      </c>
      <c r="C1150" s="51">
        <v>2418</v>
      </c>
      <c r="D1150" s="51">
        <v>1183</v>
      </c>
      <c r="E1150" s="51">
        <v>0</v>
      </c>
      <c r="F1150" s="51">
        <v>0</v>
      </c>
      <c r="G1150" s="59"/>
    </row>
    <row r="1151" spans="1:7" ht="115.2" customHeight="1">
      <c r="A1151" s="4" t="s">
        <v>179</v>
      </c>
      <c r="B1151" s="15"/>
      <c r="C1151" s="51">
        <v>721</v>
      </c>
      <c r="D1151" s="15"/>
      <c r="E1151" s="15"/>
      <c r="F1151" s="15"/>
    </row>
    <row r="1152" spans="1:7" ht="110.4" customHeight="1">
      <c r="A1152" s="11" t="s">
        <v>180</v>
      </c>
      <c r="B1152" s="15"/>
      <c r="C1152" s="51">
        <v>105</v>
      </c>
      <c r="D1152" s="15"/>
      <c r="E1152" s="15"/>
      <c r="F1152" s="15"/>
    </row>
    <row r="1153" spans="1:7" ht="90" customHeight="1">
      <c r="A1153" s="11" t="s">
        <v>181</v>
      </c>
      <c r="B1153" s="15"/>
      <c r="C1153" s="51">
        <v>126</v>
      </c>
      <c r="D1153" s="15"/>
      <c r="E1153" s="15"/>
      <c r="F1153" s="15"/>
    </row>
    <row r="1154" spans="1:7" ht="109.2" customHeight="1">
      <c r="A1154" s="11" t="s">
        <v>242</v>
      </c>
      <c r="B1154" s="15"/>
      <c r="C1154" s="51">
        <v>483</v>
      </c>
      <c r="D1154" s="15"/>
      <c r="E1154" s="15"/>
      <c r="F1154" s="15"/>
    </row>
    <row r="1155" spans="1:7" ht="76.8" customHeight="1">
      <c r="A1155" s="11" t="s">
        <v>238</v>
      </c>
      <c r="B1155" s="15"/>
      <c r="C1155" s="15"/>
      <c r="D1155" s="15"/>
      <c r="E1155" s="15"/>
      <c r="F1155" s="51">
        <v>149</v>
      </c>
    </row>
    <row r="1156" spans="1:7" ht="21">
      <c r="A1156" s="60" t="s">
        <v>190</v>
      </c>
      <c r="B1156" s="15"/>
      <c r="C1156" s="15"/>
      <c r="D1156" s="15"/>
      <c r="E1156" s="51">
        <v>135</v>
      </c>
      <c r="F1156" s="15"/>
    </row>
    <row r="1157" spans="1:7" ht="21">
      <c r="A1157" s="60" t="s">
        <v>191</v>
      </c>
      <c r="B1157" s="15"/>
      <c r="C1157" s="15"/>
      <c r="D1157" s="15"/>
      <c r="E1157" s="51">
        <v>602</v>
      </c>
      <c r="F1157" s="15"/>
    </row>
    <row r="1158" spans="1:7" ht="108" customHeight="1">
      <c r="A1158" s="11" t="s">
        <v>182</v>
      </c>
      <c r="B1158" s="15"/>
      <c r="C1158" s="15"/>
      <c r="D1158" s="15"/>
      <c r="E1158" s="51">
        <v>81</v>
      </c>
      <c r="F1158" s="15"/>
    </row>
    <row r="1159" spans="1:7" ht="21">
      <c r="A1159" s="12"/>
      <c r="B1159" s="13"/>
      <c r="C1159" s="13"/>
      <c r="D1159" s="13"/>
      <c r="E1159" s="59"/>
      <c r="F1159" s="13"/>
    </row>
    <row r="1160" spans="1:7" ht="21">
      <c r="A1160" s="243" t="s">
        <v>194</v>
      </c>
      <c r="B1160" s="243"/>
      <c r="C1160" s="243"/>
      <c r="D1160" s="243"/>
      <c r="E1160" s="243"/>
      <c r="F1160" s="243"/>
      <c r="G1160" s="243"/>
    </row>
    <row r="1161" spans="1:7" ht="18">
      <c r="A1161" s="200" t="s">
        <v>237</v>
      </c>
      <c r="B1161" s="200"/>
      <c r="C1161" s="200"/>
      <c r="D1161" s="200"/>
      <c r="E1161" s="200"/>
      <c r="F1161" s="200"/>
      <c r="G1161" s="200"/>
    </row>
    <row r="1162" spans="1:7" ht="18">
      <c r="A1162" s="201"/>
      <c r="B1162" s="15"/>
      <c r="C1162" s="187" t="s">
        <v>196</v>
      </c>
      <c r="D1162" s="187"/>
      <c r="E1162" s="187"/>
      <c r="F1162" s="187"/>
      <c r="G1162" s="9"/>
    </row>
    <row r="1163" spans="1:7" ht="134.4">
      <c r="A1163" s="202"/>
      <c r="B1163" s="54" t="s">
        <v>195</v>
      </c>
      <c r="C1163" s="54" t="s">
        <v>186</v>
      </c>
      <c r="D1163" s="54" t="s">
        <v>187</v>
      </c>
      <c r="E1163" s="54" t="s">
        <v>188</v>
      </c>
      <c r="F1163" s="54" t="s">
        <v>189</v>
      </c>
      <c r="G1163" s="55"/>
    </row>
    <row r="1164" spans="1:7" ht="21">
      <c r="A1164" s="3" t="s">
        <v>0</v>
      </c>
      <c r="B1164" s="53">
        <f>C1164+D1164+E1164+F1164</f>
        <v>18300</v>
      </c>
      <c r="C1164" s="51">
        <f>C1166+C1167+C1168+C1169+C1170+C1171+C1172+C1173+C1174+C1175+C1176+C1177+C1178+C1179+C1180</f>
        <v>14162</v>
      </c>
      <c r="D1164" s="51">
        <f>D1166+D1167+D1168+D1169+D1170+D1171+D1172+D1173+D1174+D1175+D1176+D1177+D1178+D1179+D1180</f>
        <v>3149</v>
      </c>
      <c r="E1164" s="51">
        <f>E1166+E1167+E1168+E1169+E1170+E1171+E1172+E1173+E1174+E1175+E1176+E1177+E1178+E1179+E1180+E1181+E1184+E1182+E1183</f>
        <v>826</v>
      </c>
      <c r="F1164" s="51">
        <f>F1166+F1167+F1168+F1169+F1170+F1171+F1172+F1173+F1174+F1175+F1176+F1177+F1178+F1179+F1180+F1181+F1184+F1182+F1183</f>
        <v>163</v>
      </c>
      <c r="G1164" s="59"/>
    </row>
    <row r="1165" spans="1:7" ht="36.6">
      <c r="A1165" s="11" t="s">
        <v>140</v>
      </c>
      <c r="B1165" s="52"/>
      <c r="C1165" s="52"/>
      <c r="D1165" s="52"/>
      <c r="E1165" s="52"/>
      <c r="F1165" s="52"/>
      <c r="G1165" s="57"/>
    </row>
    <row r="1166" spans="1:7" ht="21">
      <c r="A1166" s="3" t="s">
        <v>2</v>
      </c>
      <c r="B1166" s="53">
        <f t="shared" ref="B1166:B1184" si="73">C1166+D1166+E1166+F1166</f>
        <v>1608</v>
      </c>
      <c r="C1166" s="51">
        <v>1440</v>
      </c>
      <c r="D1166" s="51">
        <v>168</v>
      </c>
      <c r="E1166" s="51"/>
      <c r="F1166" s="51"/>
      <c r="G1166" s="59"/>
    </row>
    <row r="1167" spans="1:7" ht="21">
      <c r="A1167" s="3" t="s">
        <v>3</v>
      </c>
      <c r="B1167" s="53">
        <f t="shared" si="73"/>
        <v>1166</v>
      </c>
      <c r="C1167" s="51">
        <v>1166</v>
      </c>
      <c r="D1167" s="51">
        <v>0</v>
      </c>
      <c r="E1167" s="51"/>
      <c r="F1167" s="51"/>
      <c r="G1167" s="59"/>
    </row>
    <row r="1168" spans="1:7" ht="21">
      <c r="A1168" s="3" t="s">
        <v>4</v>
      </c>
      <c r="B1168" s="53">
        <f t="shared" si="73"/>
        <v>1420</v>
      </c>
      <c r="C1168" s="53">
        <v>1255</v>
      </c>
      <c r="D1168" s="51">
        <v>165</v>
      </c>
      <c r="E1168" s="51"/>
      <c r="F1168" s="51"/>
      <c r="G1168" s="59"/>
    </row>
    <row r="1169" spans="1:7" ht="21">
      <c r="A1169" s="3" t="s">
        <v>5</v>
      </c>
      <c r="B1169" s="53">
        <f t="shared" si="73"/>
        <v>1494</v>
      </c>
      <c r="C1169" s="51">
        <v>1268</v>
      </c>
      <c r="D1169" s="51">
        <v>226</v>
      </c>
      <c r="E1169" s="51"/>
      <c r="F1169" s="51"/>
      <c r="G1169" s="59"/>
    </row>
    <row r="1170" spans="1:7" ht="21">
      <c r="A1170" s="3" t="s">
        <v>6</v>
      </c>
      <c r="B1170" s="53">
        <f t="shared" si="73"/>
        <v>1335</v>
      </c>
      <c r="C1170" s="51">
        <v>920</v>
      </c>
      <c r="D1170" s="51">
        <v>415</v>
      </c>
      <c r="E1170" s="51"/>
      <c r="F1170" s="51"/>
      <c r="G1170" s="59"/>
    </row>
    <row r="1171" spans="1:7" ht="21">
      <c r="A1171" s="3" t="s">
        <v>7</v>
      </c>
      <c r="B1171" s="53">
        <f t="shared" si="73"/>
        <v>1125</v>
      </c>
      <c r="C1171" s="51">
        <v>965</v>
      </c>
      <c r="D1171" s="51">
        <v>160</v>
      </c>
      <c r="E1171" s="51"/>
      <c r="F1171" s="51"/>
      <c r="G1171" s="59"/>
    </row>
    <row r="1172" spans="1:7" ht="21">
      <c r="A1172" s="3" t="s">
        <v>8</v>
      </c>
      <c r="B1172" s="53">
        <f t="shared" si="73"/>
        <v>1185</v>
      </c>
      <c r="C1172" s="51">
        <v>1072</v>
      </c>
      <c r="D1172" s="51">
        <v>113</v>
      </c>
      <c r="E1172" s="51"/>
      <c r="F1172" s="51"/>
      <c r="G1172" s="59"/>
    </row>
    <row r="1173" spans="1:7" ht="21">
      <c r="A1173" s="3" t="s">
        <v>9</v>
      </c>
      <c r="B1173" s="53">
        <f t="shared" si="73"/>
        <v>580</v>
      </c>
      <c r="C1173" s="51">
        <v>493</v>
      </c>
      <c r="D1173" s="51">
        <v>87</v>
      </c>
      <c r="E1173" s="51"/>
      <c r="F1173" s="51"/>
      <c r="G1173" s="59"/>
    </row>
    <row r="1174" spans="1:7" ht="21">
      <c r="A1174" s="3" t="s">
        <v>10</v>
      </c>
      <c r="B1174" s="53">
        <f t="shared" si="73"/>
        <v>726</v>
      </c>
      <c r="C1174" s="51">
        <v>476</v>
      </c>
      <c r="D1174" s="51">
        <v>250</v>
      </c>
      <c r="E1174" s="51"/>
      <c r="F1174" s="51"/>
      <c r="G1174" s="59"/>
    </row>
    <row r="1175" spans="1:7" ht="21">
      <c r="A1175" s="3" t="s">
        <v>11</v>
      </c>
      <c r="B1175" s="53">
        <f t="shared" si="73"/>
        <v>1070</v>
      </c>
      <c r="C1175" s="51">
        <v>798</v>
      </c>
      <c r="D1175" s="51">
        <v>272</v>
      </c>
      <c r="E1175" s="51"/>
      <c r="F1175" s="51"/>
      <c r="G1175" s="59"/>
    </row>
    <row r="1176" spans="1:7" ht="21">
      <c r="A1176" s="3" t="s">
        <v>12</v>
      </c>
      <c r="B1176" s="53">
        <f t="shared" si="73"/>
        <v>3763</v>
      </c>
      <c r="C1176" s="86">
        <v>2470</v>
      </c>
      <c r="D1176" s="51">
        <v>1293</v>
      </c>
      <c r="E1176" s="51"/>
      <c r="F1176" s="51"/>
      <c r="G1176" s="59"/>
    </row>
    <row r="1177" spans="1:7" ht="116.4" customHeight="1">
      <c r="A1177" s="4" t="s">
        <v>179</v>
      </c>
      <c r="B1177" s="53">
        <f t="shared" si="73"/>
        <v>1135</v>
      </c>
      <c r="C1177" s="53">
        <v>1135</v>
      </c>
      <c r="D1177" s="15"/>
      <c r="E1177" s="15"/>
      <c r="F1177" s="15"/>
    </row>
    <row r="1178" spans="1:7" ht="108">
      <c r="A1178" s="11" t="s">
        <v>180</v>
      </c>
      <c r="B1178" s="53">
        <f t="shared" si="73"/>
        <v>105</v>
      </c>
      <c r="C1178" s="53">
        <v>105</v>
      </c>
      <c r="D1178" s="15"/>
      <c r="E1178" s="15"/>
      <c r="F1178" s="15"/>
    </row>
    <row r="1179" spans="1:7" ht="96.6" customHeight="1">
      <c r="A1179" s="4" t="s">
        <v>243</v>
      </c>
      <c r="B1179" s="53">
        <f t="shared" si="73"/>
        <v>125</v>
      </c>
      <c r="C1179" s="53">
        <v>125</v>
      </c>
      <c r="D1179" s="15"/>
      <c r="E1179" s="15"/>
      <c r="F1179" s="15"/>
    </row>
    <row r="1180" spans="1:7" ht="110.4" customHeight="1">
      <c r="A1180" s="4" t="s">
        <v>242</v>
      </c>
      <c r="B1180" s="53">
        <f t="shared" si="73"/>
        <v>474</v>
      </c>
      <c r="C1180" s="53">
        <v>474</v>
      </c>
      <c r="D1180" s="15"/>
      <c r="E1180" s="15"/>
      <c r="F1180" s="15"/>
    </row>
    <row r="1181" spans="1:7" ht="81" customHeight="1">
      <c r="A1181" s="4" t="s">
        <v>238</v>
      </c>
      <c r="B1181" s="53">
        <f t="shared" si="73"/>
        <v>163</v>
      </c>
      <c r="C1181" s="53"/>
      <c r="D1181" s="15"/>
      <c r="E1181" s="51"/>
      <c r="F1181" s="53">
        <v>163</v>
      </c>
    </row>
    <row r="1182" spans="1:7" ht="21">
      <c r="A1182" s="60" t="s">
        <v>190</v>
      </c>
      <c r="B1182" s="53">
        <f t="shared" si="73"/>
        <v>140</v>
      </c>
      <c r="C1182" s="15"/>
      <c r="D1182" s="15"/>
      <c r="E1182" s="51">
        <v>140</v>
      </c>
      <c r="F1182" s="51"/>
    </row>
    <row r="1183" spans="1:7" ht="21">
      <c r="A1183" s="60" t="s">
        <v>191</v>
      </c>
      <c r="B1183" s="53">
        <f t="shared" si="73"/>
        <v>605</v>
      </c>
      <c r="C1183" s="15"/>
      <c r="D1183" s="15"/>
      <c r="E1183" s="51">
        <v>605</v>
      </c>
      <c r="F1183" s="51"/>
    </row>
    <row r="1184" spans="1:7" ht="117.6" customHeight="1">
      <c r="A1184" s="11" t="s">
        <v>182</v>
      </c>
      <c r="B1184" s="53">
        <f t="shared" si="73"/>
        <v>81</v>
      </c>
      <c r="C1184" s="15"/>
      <c r="D1184" s="15"/>
      <c r="E1184" s="53">
        <v>81</v>
      </c>
      <c r="F1184" s="51"/>
    </row>
    <row r="1185" spans="1:7" ht="22.8" customHeight="1">
      <c r="A1185" s="12"/>
      <c r="B1185" s="58"/>
      <c r="C1185" s="13"/>
      <c r="D1185" s="13"/>
      <c r="E1185" s="58"/>
      <c r="F1185" s="59"/>
    </row>
    <row r="1186" spans="1:7" ht="30.6" customHeight="1">
      <c r="A1186" s="243" t="s">
        <v>194</v>
      </c>
      <c r="B1186" s="243"/>
      <c r="C1186" s="243"/>
      <c r="D1186" s="243"/>
      <c r="E1186" s="243"/>
      <c r="F1186" s="243"/>
      <c r="G1186" s="243"/>
    </row>
    <row r="1187" spans="1:7" ht="21.6" customHeight="1">
      <c r="A1187" s="200" t="s">
        <v>268</v>
      </c>
      <c r="B1187" s="200"/>
      <c r="C1187" s="200"/>
      <c r="D1187" s="200"/>
      <c r="E1187" s="200"/>
      <c r="F1187" s="200"/>
      <c r="G1187" s="200"/>
    </row>
    <row r="1188" spans="1:7" ht="41.4" customHeight="1">
      <c r="A1188" s="201"/>
      <c r="B1188" s="15"/>
      <c r="C1188" s="187" t="s">
        <v>196</v>
      </c>
      <c r="D1188" s="187"/>
      <c r="E1188" s="187"/>
      <c r="F1188" s="187"/>
      <c r="G1188" s="9"/>
    </row>
    <row r="1189" spans="1:7" ht="139.19999999999999" customHeight="1">
      <c r="A1189" s="202"/>
      <c r="B1189" s="54" t="s">
        <v>195</v>
      </c>
      <c r="C1189" s="54" t="s">
        <v>186</v>
      </c>
      <c r="D1189" s="54" t="s">
        <v>187</v>
      </c>
      <c r="E1189" s="54" t="s">
        <v>188</v>
      </c>
      <c r="F1189" s="54" t="s">
        <v>189</v>
      </c>
      <c r="G1189" s="55"/>
    </row>
    <row r="1190" spans="1:7" ht="41.4" customHeight="1">
      <c r="A1190" s="3" t="s">
        <v>0</v>
      </c>
      <c r="B1190" s="53">
        <f>C1190+D1190+E1190+F1190</f>
        <v>18606</v>
      </c>
      <c r="C1190" s="51">
        <f>C1192+C1193+C1194+C1195+C1196+C1197+C1198+C1199+C1200+C1201+C1202+C1203+C1204+C1205+C1206</f>
        <v>13393</v>
      </c>
      <c r="D1190" s="51">
        <f>D1192+D1193+D1194+D1195+D1196+D1197+D1198+D1199+D1200+D1201+D1202+D1203+D1204+D1205+D1206</f>
        <v>3194</v>
      </c>
      <c r="E1190" s="51">
        <f>E1192+E1193+E1194+E1195+E1196+E1197+E1198+E1199+E1200+E1201+E1202+E1203+E1204+E1205+E1206+E1207+E1213+E1211+E1212</f>
        <v>827</v>
      </c>
      <c r="F1190" s="51">
        <f>F1192+F1193+F1194+F1195+F1196+F1197+F1198+F1199+F1200+F1201+F1202+F1203+F1204+F1205+F1206+F1207+F1213+F1211+F1212+F1208+F1209+F1210</f>
        <v>1192</v>
      </c>
      <c r="G1190" s="59"/>
    </row>
    <row r="1191" spans="1:7" ht="41.4" customHeight="1">
      <c r="A1191" s="11" t="s">
        <v>140</v>
      </c>
      <c r="B1191" s="52"/>
      <c r="C1191" s="52"/>
      <c r="D1191" s="52"/>
      <c r="E1191" s="52"/>
      <c r="F1191" s="52"/>
      <c r="G1191" s="57"/>
    </row>
    <row r="1192" spans="1:7" ht="28.8" customHeight="1">
      <c r="A1192" s="3" t="s">
        <v>2</v>
      </c>
      <c r="B1192" s="53">
        <f t="shared" ref="B1192:B1213" si="74">C1192+D1192+E1192+F1192</f>
        <v>1639</v>
      </c>
      <c r="C1192" s="51">
        <v>1471</v>
      </c>
      <c r="D1192" s="51">
        <v>168</v>
      </c>
      <c r="E1192" s="51"/>
      <c r="F1192" s="51"/>
      <c r="G1192" s="59"/>
    </row>
    <row r="1193" spans="1:7" ht="27.6" customHeight="1">
      <c r="A1193" s="3" t="s">
        <v>3</v>
      </c>
      <c r="B1193" s="53">
        <f t="shared" si="74"/>
        <v>1161</v>
      </c>
      <c r="C1193" s="51">
        <v>1161</v>
      </c>
      <c r="D1193" s="51">
        <v>0</v>
      </c>
      <c r="E1193" s="51"/>
      <c r="F1193" s="51"/>
      <c r="G1193" s="59"/>
    </row>
    <row r="1194" spans="1:7" ht="27" customHeight="1">
      <c r="A1194" s="3" t="s">
        <v>4</v>
      </c>
      <c r="B1194" s="53">
        <f t="shared" si="74"/>
        <v>1399</v>
      </c>
      <c r="C1194" s="53">
        <v>1249</v>
      </c>
      <c r="D1194" s="51">
        <v>150</v>
      </c>
      <c r="E1194" s="51"/>
      <c r="F1194" s="51"/>
      <c r="G1194" s="59"/>
    </row>
    <row r="1195" spans="1:7" ht="30" customHeight="1">
      <c r="A1195" s="3" t="s">
        <v>5</v>
      </c>
      <c r="B1195" s="53">
        <f t="shared" si="74"/>
        <v>1682</v>
      </c>
      <c r="C1195" s="51">
        <v>1456</v>
      </c>
      <c r="D1195" s="51">
        <v>226</v>
      </c>
      <c r="E1195" s="51"/>
      <c r="F1195" s="51"/>
      <c r="G1195" s="59"/>
    </row>
    <row r="1196" spans="1:7" ht="27" customHeight="1">
      <c r="A1196" s="3" t="s">
        <v>6</v>
      </c>
      <c r="B1196" s="53">
        <f t="shared" si="74"/>
        <v>1400</v>
      </c>
      <c r="C1196" s="51">
        <v>965</v>
      </c>
      <c r="D1196" s="51">
        <v>435</v>
      </c>
      <c r="E1196" s="51"/>
      <c r="F1196" s="51"/>
      <c r="G1196" s="59"/>
    </row>
    <row r="1197" spans="1:7" ht="25.2" customHeight="1">
      <c r="A1197" s="3" t="s">
        <v>7</v>
      </c>
      <c r="B1197" s="53">
        <f t="shared" si="74"/>
        <v>1125</v>
      </c>
      <c r="C1197" s="51">
        <v>965</v>
      </c>
      <c r="D1197" s="51">
        <v>160</v>
      </c>
      <c r="E1197" s="51"/>
      <c r="F1197" s="51"/>
      <c r="G1197" s="59"/>
    </row>
    <row r="1198" spans="1:7" ht="27.6" customHeight="1">
      <c r="A1198" s="3" t="s">
        <v>8</v>
      </c>
      <c r="B1198" s="53">
        <f t="shared" si="74"/>
        <v>1161</v>
      </c>
      <c r="C1198" s="51">
        <v>1041</v>
      </c>
      <c r="D1198" s="51">
        <v>120</v>
      </c>
      <c r="E1198" s="51"/>
      <c r="F1198" s="51"/>
      <c r="G1198" s="59"/>
    </row>
    <row r="1199" spans="1:7" ht="23.4" customHeight="1">
      <c r="A1199" s="3" t="s">
        <v>9</v>
      </c>
      <c r="B1199" s="53">
        <f t="shared" si="74"/>
        <v>648</v>
      </c>
      <c r="C1199" s="51">
        <v>535</v>
      </c>
      <c r="D1199" s="51">
        <v>113</v>
      </c>
      <c r="E1199" s="51"/>
      <c r="F1199" s="51"/>
      <c r="G1199" s="59"/>
    </row>
    <row r="1200" spans="1:7" ht="27.6" customHeight="1">
      <c r="A1200" s="3" t="s">
        <v>10</v>
      </c>
      <c r="B1200" s="53">
        <f t="shared" si="74"/>
        <v>684</v>
      </c>
      <c r="C1200" s="51">
        <v>434</v>
      </c>
      <c r="D1200" s="51">
        <v>250</v>
      </c>
      <c r="E1200" s="51"/>
      <c r="F1200" s="51"/>
      <c r="G1200" s="59"/>
    </row>
    <row r="1201" spans="1:7" ht="28.2" customHeight="1">
      <c r="A1201" s="3" t="s">
        <v>11</v>
      </c>
      <c r="B1201" s="53">
        <f t="shared" si="74"/>
        <v>1025</v>
      </c>
      <c r="C1201" s="51">
        <v>753</v>
      </c>
      <c r="D1201" s="51">
        <v>272</v>
      </c>
      <c r="E1201" s="51"/>
      <c r="F1201" s="51"/>
      <c r="G1201" s="59"/>
    </row>
    <row r="1202" spans="1:7" ht="29.4" customHeight="1">
      <c r="A1202" s="3" t="s">
        <v>12</v>
      </c>
      <c r="B1202" s="53">
        <f t="shared" si="74"/>
        <v>2870</v>
      </c>
      <c r="C1202" s="86">
        <v>1570</v>
      </c>
      <c r="D1202" s="51">
        <v>1300</v>
      </c>
      <c r="E1202" s="51"/>
      <c r="F1202" s="51"/>
      <c r="G1202" s="59"/>
    </row>
    <row r="1203" spans="1:7" ht="103.8" customHeight="1">
      <c r="A1203" s="4" t="s">
        <v>179</v>
      </c>
      <c r="B1203" s="53">
        <f t="shared" si="74"/>
        <v>1088</v>
      </c>
      <c r="C1203" s="53">
        <v>1088</v>
      </c>
      <c r="D1203" s="15"/>
      <c r="E1203" s="15"/>
      <c r="F1203" s="15"/>
    </row>
    <row r="1204" spans="1:7" ht="107.4" customHeight="1">
      <c r="A1204" s="11" t="s">
        <v>180</v>
      </c>
      <c r="B1204" s="53">
        <f t="shared" si="74"/>
        <v>105</v>
      </c>
      <c r="C1204" s="53">
        <v>105</v>
      </c>
      <c r="D1204" s="15"/>
      <c r="E1204" s="15"/>
      <c r="F1204" s="15"/>
    </row>
    <row r="1205" spans="1:7" ht="94.2" customHeight="1">
      <c r="A1205" s="4" t="s">
        <v>243</v>
      </c>
      <c r="B1205" s="53">
        <f t="shared" si="74"/>
        <v>125</v>
      </c>
      <c r="C1205" s="53">
        <v>125</v>
      </c>
      <c r="D1205" s="15"/>
      <c r="E1205" s="15"/>
      <c r="F1205" s="15"/>
    </row>
    <row r="1206" spans="1:7" ht="105" customHeight="1">
      <c r="A1206" s="4" t="s">
        <v>242</v>
      </c>
      <c r="B1206" s="53">
        <f t="shared" si="74"/>
        <v>475</v>
      </c>
      <c r="C1206" s="53">
        <v>475</v>
      </c>
      <c r="D1206" s="15"/>
      <c r="E1206" s="15"/>
      <c r="F1206" s="15"/>
    </row>
    <row r="1207" spans="1:7" ht="85.2" customHeight="1">
      <c r="A1207" s="4" t="s">
        <v>238</v>
      </c>
      <c r="B1207" s="53">
        <f t="shared" si="74"/>
        <v>183</v>
      </c>
      <c r="C1207" s="53"/>
      <c r="D1207" s="15"/>
      <c r="E1207" s="51"/>
      <c r="F1207" s="53">
        <v>183</v>
      </c>
    </row>
    <row r="1208" spans="1:7" ht="64.2" customHeight="1">
      <c r="A1208" s="4" t="s">
        <v>269</v>
      </c>
      <c r="B1208" s="53">
        <f t="shared" si="74"/>
        <v>594</v>
      </c>
      <c r="C1208" s="53"/>
      <c r="D1208" s="15"/>
      <c r="E1208" s="51"/>
      <c r="F1208" s="53">
        <v>594</v>
      </c>
    </row>
    <row r="1209" spans="1:7" ht="49.2" customHeight="1">
      <c r="A1209" s="4" t="s">
        <v>281</v>
      </c>
      <c r="B1209" s="53">
        <f t="shared" si="74"/>
        <v>213</v>
      </c>
      <c r="C1209" s="53"/>
      <c r="D1209" s="15"/>
      <c r="E1209" s="51"/>
      <c r="F1209" s="53">
        <v>213</v>
      </c>
    </row>
    <row r="1210" spans="1:7" ht="61.2" customHeight="1">
      <c r="A1210" s="4" t="s">
        <v>270</v>
      </c>
      <c r="B1210" s="53">
        <f t="shared" si="74"/>
        <v>202</v>
      </c>
      <c r="C1210" s="53"/>
      <c r="D1210" s="15"/>
      <c r="E1210" s="51"/>
      <c r="F1210" s="53">
        <v>202</v>
      </c>
    </row>
    <row r="1211" spans="1:7" ht="28.2" customHeight="1">
      <c r="A1211" s="60" t="s">
        <v>190</v>
      </c>
      <c r="B1211" s="53">
        <f t="shared" si="74"/>
        <v>140</v>
      </c>
      <c r="C1211" s="15"/>
      <c r="D1211" s="15"/>
      <c r="E1211" s="51">
        <v>140</v>
      </c>
      <c r="F1211" s="51"/>
    </row>
    <row r="1212" spans="1:7" ht="31.2" customHeight="1">
      <c r="A1212" s="60" t="s">
        <v>191</v>
      </c>
      <c r="B1212" s="53">
        <f t="shared" si="74"/>
        <v>606</v>
      </c>
      <c r="C1212" s="15"/>
      <c r="D1212" s="15"/>
      <c r="E1212" s="51">
        <v>606</v>
      </c>
      <c r="F1212" s="51"/>
    </row>
    <row r="1213" spans="1:7" ht="114" customHeight="1">
      <c r="A1213" s="11" t="s">
        <v>182</v>
      </c>
      <c r="B1213" s="53">
        <f t="shared" si="74"/>
        <v>81</v>
      </c>
      <c r="C1213" s="15"/>
      <c r="D1213" s="15"/>
      <c r="E1213" s="53">
        <v>81</v>
      </c>
      <c r="F1213" s="51"/>
    </row>
    <row r="1214" spans="1:7" ht="41.4" customHeight="1">
      <c r="A1214" s="12"/>
      <c r="B1214" s="58"/>
      <c r="C1214" s="13"/>
      <c r="D1214" s="13"/>
      <c r="E1214" s="58"/>
      <c r="F1214" s="59"/>
    </row>
    <row r="1215" spans="1:7" ht="21" customHeight="1">
      <c r="A1215" s="12"/>
      <c r="B1215" s="59"/>
      <c r="C1215" s="13"/>
      <c r="D1215" s="13"/>
      <c r="E1215" s="59"/>
      <c r="F1215" s="59"/>
    </row>
    <row r="1216" spans="1:7" ht="24.6" customHeight="1">
      <c r="A1216" s="235" t="s">
        <v>197</v>
      </c>
      <c r="B1216" s="235"/>
      <c r="C1216" s="235"/>
      <c r="D1216" s="235"/>
      <c r="E1216" s="235"/>
      <c r="F1216" s="235"/>
      <c r="G1216" s="235"/>
    </row>
    <row r="1217" spans="1:7" ht="19.8" customHeight="1">
      <c r="A1217" s="200" t="s">
        <v>240</v>
      </c>
      <c r="B1217" s="200"/>
      <c r="C1217" s="200"/>
      <c r="D1217" s="200"/>
      <c r="E1217" s="200"/>
      <c r="F1217" s="200"/>
      <c r="G1217" s="200"/>
    </row>
    <row r="1218" spans="1:7" ht="37.799999999999997" customHeight="1">
      <c r="A1218" s="201"/>
      <c r="B1218" s="15"/>
      <c r="C1218" s="77" t="s">
        <v>196</v>
      </c>
      <c r="D1218" s="78"/>
      <c r="E1218" s="5"/>
      <c r="F1218" s="5"/>
      <c r="G1218" s="9"/>
    </row>
    <row r="1219" spans="1:7" ht="111.6" customHeight="1">
      <c r="A1219" s="202"/>
      <c r="B1219" s="54" t="s">
        <v>198</v>
      </c>
      <c r="C1219" s="74" t="s">
        <v>186</v>
      </c>
      <c r="D1219" s="79"/>
      <c r="E1219" s="55"/>
      <c r="F1219" s="55"/>
      <c r="G1219" s="55"/>
    </row>
    <row r="1220" spans="1:7" ht="37.799999999999997" customHeight="1">
      <c r="A1220" s="3" t="s">
        <v>0</v>
      </c>
      <c r="B1220" s="53">
        <f>C1220+D1220+E1220+F1220</f>
        <v>457</v>
      </c>
      <c r="C1220" s="53">
        <f>C1222+C1223+C1224+C1225+C1226+C1227+C1228+C1229+C1230+C1231+C1232+C1233+C1234+C1235+C1236+C1237</f>
        <v>457</v>
      </c>
      <c r="D1220" s="80"/>
      <c r="E1220" s="59"/>
      <c r="F1220" s="59"/>
      <c r="G1220" s="59"/>
    </row>
    <row r="1221" spans="1:7" ht="37.799999999999997" customHeight="1">
      <c r="A1221" s="11" t="s">
        <v>140</v>
      </c>
      <c r="B1221" s="52"/>
      <c r="C1221" s="76"/>
      <c r="D1221" s="81"/>
      <c r="E1221" s="57"/>
      <c r="F1221" s="57"/>
      <c r="G1221" s="57"/>
    </row>
    <row r="1222" spans="1:7" ht="23.4" customHeight="1">
      <c r="A1222" s="3" t="s">
        <v>2</v>
      </c>
      <c r="B1222" s="51">
        <f t="shared" ref="B1222:B1237" si="75">C1222+D1222+E1222+F1222</f>
        <v>57</v>
      </c>
      <c r="C1222" s="75">
        <v>57</v>
      </c>
      <c r="D1222" s="80"/>
      <c r="E1222" s="59"/>
      <c r="F1222" s="59"/>
      <c r="G1222" s="59"/>
    </row>
    <row r="1223" spans="1:7" ht="22.2" customHeight="1">
      <c r="A1223" s="3" t="s">
        <v>3</v>
      </c>
      <c r="B1223" s="51">
        <v>56</v>
      </c>
      <c r="C1223" s="75">
        <v>56</v>
      </c>
      <c r="D1223" s="80"/>
      <c r="E1223" s="59"/>
      <c r="F1223" s="59"/>
      <c r="G1223" s="59"/>
    </row>
    <row r="1224" spans="1:7" ht="24.6" customHeight="1">
      <c r="A1224" s="3" t="s">
        <v>4</v>
      </c>
      <c r="B1224" s="51">
        <f t="shared" si="75"/>
        <v>42</v>
      </c>
      <c r="C1224" s="75">
        <v>42</v>
      </c>
      <c r="D1224" s="80"/>
      <c r="E1224" s="59"/>
      <c r="F1224" s="59"/>
      <c r="G1224" s="59"/>
    </row>
    <row r="1225" spans="1:7" ht="22.8" customHeight="1">
      <c r="A1225" s="3" t="s">
        <v>5</v>
      </c>
      <c r="B1225" s="51">
        <f t="shared" si="75"/>
        <v>25</v>
      </c>
      <c r="C1225" s="75">
        <v>25</v>
      </c>
      <c r="D1225" s="80"/>
      <c r="E1225" s="59"/>
      <c r="F1225" s="59"/>
      <c r="G1225" s="59"/>
    </row>
    <row r="1226" spans="1:7" ht="21.6" customHeight="1">
      <c r="A1226" s="3" t="s">
        <v>6</v>
      </c>
      <c r="B1226" s="51">
        <f t="shared" si="75"/>
        <v>51</v>
      </c>
      <c r="C1226" s="75">
        <v>51</v>
      </c>
      <c r="D1226" s="80"/>
      <c r="E1226" s="59"/>
      <c r="F1226" s="59"/>
      <c r="G1226" s="59"/>
    </row>
    <row r="1227" spans="1:7" ht="22.2" customHeight="1">
      <c r="A1227" s="3" t="s">
        <v>7</v>
      </c>
      <c r="B1227" s="51">
        <f t="shared" si="75"/>
        <v>40</v>
      </c>
      <c r="C1227" s="75">
        <v>40</v>
      </c>
      <c r="D1227" s="80"/>
      <c r="E1227" s="59"/>
      <c r="F1227" s="59"/>
      <c r="G1227" s="59"/>
    </row>
    <row r="1228" spans="1:7" ht="25.2" customHeight="1">
      <c r="A1228" s="3" t="s">
        <v>8</v>
      </c>
      <c r="B1228" s="51">
        <f t="shared" si="75"/>
        <v>22</v>
      </c>
      <c r="C1228" s="75">
        <v>22</v>
      </c>
      <c r="D1228" s="80"/>
      <c r="E1228" s="59"/>
      <c r="F1228" s="59"/>
      <c r="G1228" s="59"/>
    </row>
    <row r="1229" spans="1:7" ht="21" customHeight="1">
      <c r="A1229" s="3" t="s">
        <v>9</v>
      </c>
      <c r="B1229" s="51">
        <f t="shared" si="75"/>
        <v>26</v>
      </c>
      <c r="C1229" s="75">
        <v>26</v>
      </c>
      <c r="D1229" s="80"/>
      <c r="E1229" s="59"/>
      <c r="F1229" s="59"/>
      <c r="G1229" s="59"/>
    </row>
    <row r="1230" spans="1:7" ht="21" customHeight="1">
      <c r="A1230" s="3" t="s">
        <v>10</v>
      </c>
      <c r="B1230" s="51">
        <f t="shared" si="75"/>
        <v>7</v>
      </c>
      <c r="C1230" s="75">
        <v>7</v>
      </c>
      <c r="D1230" s="80"/>
      <c r="E1230" s="59"/>
      <c r="F1230" s="59"/>
      <c r="G1230" s="59"/>
    </row>
    <row r="1231" spans="1:7" ht="22.8" customHeight="1">
      <c r="A1231" s="3" t="s">
        <v>11</v>
      </c>
      <c r="B1231" s="51">
        <f t="shared" si="75"/>
        <v>25</v>
      </c>
      <c r="C1231" s="75">
        <v>25</v>
      </c>
      <c r="D1231" s="80"/>
      <c r="E1231" s="59"/>
      <c r="F1231" s="59"/>
      <c r="G1231" s="59"/>
    </row>
    <row r="1232" spans="1:7" ht="23.4" customHeight="1">
      <c r="A1232" s="3" t="s">
        <v>12</v>
      </c>
      <c r="B1232" s="51">
        <f t="shared" si="75"/>
        <v>50</v>
      </c>
      <c r="C1232" s="75">
        <v>50</v>
      </c>
      <c r="D1232" s="80"/>
      <c r="E1232" s="59"/>
      <c r="F1232" s="59"/>
      <c r="G1232" s="59"/>
    </row>
    <row r="1233" spans="1:7" ht="110.4" customHeight="1">
      <c r="A1233" s="4" t="s">
        <v>179</v>
      </c>
      <c r="B1233" s="51">
        <f t="shared" si="75"/>
        <v>27</v>
      </c>
      <c r="C1233" s="75">
        <v>27</v>
      </c>
      <c r="D1233" s="89"/>
      <c r="E1233" s="59"/>
      <c r="F1233" s="90"/>
      <c r="G1233" s="91"/>
    </row>
    <row r="1234" spans="1:7" ht="91.2" customHeight="1">
      <c r="A1234" s="11" t="s">
        <v>180</v>
      </c>
      <c r="B1234" s="51">
        <f t="shared" si="75"/>
        <v>3</v>
      </c>
      <c r="C1234" s="75">
        <v>3</v>
      </c>
      <c r="D1234" s="89"/>
      <c r="E1234" s="59"/>
      <c r="F1234" s="90"/>
      <c r="G1234" s="91"/>
    </row>
    <row r="1235" spans="1:7" ht="85.2" customHeight="1">
      <c r="A1235" s="11" t="s">
        <v>181</v>
      </c>
      <c r="B1235" s="51">
        <f t="shared" si="75"/>
        <v>7</v>
      </c>
      <c r="C1235" s="75">
        <v>7</v>
      </c>
      <c r="D1235" s="89"/>
      <c r="E1235" s="59"/>
      <c r="F1235" s="90"/>
      <c r="G1235" s="91"/>
    </row>
    <row r="1236" spans="1:7" ht="111.6" customHeight="1">
      <c r="A1236" s="11" t="s">
        <v>242</v>
      </c>
      <c r="B1236" s="51">
        <f t="shared" si="75"/>
        <v>17</v>
      </c>
      <c r="C1236" s="75">
        <v>17</v>
      </c>
      <c r="D1236" s="89"/>
      <c r="E1236" s="59"/>
      <c r="F1236" s="90"/>
      <c r="G1236" s="91"/>
    </row>
    <row r="1237" spans="1:7" ht="102.6" customHeight="1">
      <c r="A1237" s="11" t="s">
        <v>182</v>
      </c>
      <c r="B1237" s="51">
        <f t="shared" si="75"/>
        <v>2</v>
      </c>
      <c r="C1237" s="75">
        <v>2</v>
      </c>
      <c r="D1237" s="89"/>
      <c r="E1237" s="59"/>
      <c r="F1237" s="90"/>
      <c r="G1237" s="91"/>
    </row>
    <row r="1238" spans="1:7" ht="76.2" customHeight="1">
      <c r="A1238" s="4" t="s">
        <v>241</v>
      </c>
      <c r="B1238" s="53">
        <v>0</v>
      </c>
      <c r="C1238" s="53">
        <v>0</v>
      </c>
      <c r="D1238" s="90"/>
      <c r="E1238" s="59"/>
      <c r="F1238" s="90"/>
      <c r="G1238" s="91"/>
    </row>
    <row r="1239" spans="1:7">
      <c r="A1239" s="91"/>
      <c r="B1239" s="91"/>
      <c r="C1239" s="91"/>
      <c r="D1239" s="91"/>
      <c r="E1239" s="91"/>
      <c r="F1239" s="91"/>
      <c r="G1239" s="91"/>
    </row>
    <row r="1240" spans="1:7" ht="21" customHeight="1">
      <c r="A1240" s="235" t="s">
        <v>197</v>
      </c>
      <c r="B1240" s="235"/>
      <c r="C1240" s="235"/>
      <c r="D1240" s="235"/>
      <c r="E1240" s="235"/>
      <c r="F1240" s="235"/>
      <c r="G1240" s="235"/>
    </row>
    <row r="1241" spans="1:7" ht="18">
      <c r="A1241" s="200" t="s">
        <v>239</v>
      </c>
      <c r="B1241" s="200"/>
      <c r="C1241" s="200"/>
      <c r="D1241" s="200"/>
      <c r="E1241" s="200"/>
      <c r="F1241" s="200"/>
      <c r="G1241" s="200"/>
    </row>
    <row r="1242" spans="1:7" ht="36">
      <c r="A1242" s="201"/>
      <c r="B1242" s="15"/>
      <c r="C1242" s="77" t="s">
        <v>196</v>
      </c>
      <c r="D1242" s="78"/>
      <c r="E1242" s="5"/>
      <c r="F1242" s="5"/>
      <c r="G1242" s="9"/>
    </row>
    <row r="1243" spans="1:7" ht="84">
      <c r="A1243" s="202"/>
      <c r="B1243" s="54" t="s">
        <v>198</v>
      </c>
      <c r="C1243" s="74" t="s">
        <v>186</v>
      </c>
      <c r="D1243" s="79"/>
      <c r="E1243" s="55"/>
      <c r="F1243" s="55"/>
      <c r="G1243" s="55"/>
    </row>
    <row r="1244" spans="1:7" ht="21">
      <c r="A1244" s="3" t="s">
        <v>0</v>
      </c>
      <c r="B1244" s="53">
        <f>C1244+D1244+E1244+F1244</f>
        <v>494</v>
      </c>
      <c r="C1244" s="75">
        <f>C1246+C1247+C1248+C1249+C1250+C1251+C1252+C1253+C1254+C1255+C1256+C1257+C1258+C1259+C1260+C1261</f>
        <v>494</v>
      </c>
      <c r="D1244" s="80"/>
      <c r="E1244" s="59"/>
      <c r="F1244" s="59"/>
      <c r="G1244" s="59"/>
    </row>
    <row r="1245" spans="1:7" ht="36.6">
      <c r="A1245" s="11" t="s">
        <v>140</v>
      </c>
      <c r="B1245" s="52"/>
      <c r="C1245" s="76"/>
      <c r="D1245" s="81"/>
      <c r="E1245" s="57"/>
      <c r="F1245" s="57"/>
      <c r="G1245" s="57"/>
    </row>
    <row r="1246" spans="1:7" ht="21">
      <c r="A1246" s="3" t="s">
        <v>2</v>
      </c>
      <c r="B1246" s="51">
        <f t="shared" ref="B1246:B1261" si="76">C1246+D1246+E1246+F1246</f>
        <v>54</v>
      </c>
      <c r="C1246" s="75">
        <v>54</v>
      </c>
      <c r="D1246" s="80"/>
      <c r="E1246" s="59"/>
      <c r="F1246" s="59"/>
      <c r="G1246" s="59"/>
    </row>
    <row r="1247" spans="1:7" ht="21">
      <c r="A1247" s="3" t="s">
        <v>3</v>
      </c>
      <c r="B1247" s="51">
        <f t="shared" si="76"/>
        <v>60</v>
      </c>
      <c r="C1247" s="75">
        <v>60</v>
      </c>
      <c r="D1247" s="80"/>
      <c r="E1247" s="59"/>
      <c r="F1247" s="59"/>
      <c r="G1247" s="59"/>
    </row>
    <row r="1248" spans="1:7" ht="21">
      <c r="A1248" s="3" t="s">
        <v>4</v>
      </c>
      <c r="B1248" s="51">
        <f t="shared" si="76"/>
        <v>40</v>
      </c>
      <c r="C1248" s="75">
        <v>40</v>
      </c>
      <c r="D1248" s="80"/>
      <c r="E1248" s="59"/>
      <c r="F1248" s="59"/>
      <c r="G1248" s="59"/>
    </row>
    <row r="1249" spans="1:7" ht="21">
      <c r="A1249" s="3" t="s">
        <v>5</v>
      </c>
      <c r="B1249" s="51">
        <f t="shared" si="76"/>
        <v>26</v>
      </c>
      <c r="C1249" s="75">
        <v>26</v>
      </c>
      <c r="D1249" s="80"/>
      <c r="E1249" s="59"/>
      <c r="F1249" s="59"/>
      <c r="G1249" s="59"/>
    </row>
    <row r="1250" spans="1:7" ht="21">
      <c r="A1250" s="3" t="s">
        <v>6</v>
      </c>
      <c r="B1250" s="51">
        <f t="shared" si="76"/>
        <v>52</v>
      </c>
      <c r="C1250" s="75">
        <v>52</v>
      </c>
      <c r="D1250" s="80"/>
      <c r="E1250" s="59"/>
      <c r="F1250" s="59"/>
      <c r="G1250" s="59"/>
    </row>
    <row r="1251" spans="1:7" ht="21">
      <c r="A1251" s="3" t="s">
        <v>7</v>
      </c>
      <c r="B1251" s="51">
        <f t="shared" si="76"/>
        <v>42</v>
      </c>
      <c r="C1251" s="75">
        <v>42</v>
      </c>
      <c r="D1251" s="80"/>
      <c r="E1251" s="59"/>
      <c r="F1251" s="59"/>
      <c r="G1251" s="59"/>
    </row>
    <row r="1252" spans="1:7" ht="21">
      <c r="A1252" s="3" t="s">
        <v>8</v>
      </c>
      <c r="B1252" s="51">
        <f t="shared" si="76"/>
        <v>21</v>
      </c>
      <c r="C1252" s="75">
        <v>21</v>
      </c>
      <c r="D1252" s="80"/>
      <c r="E1252" s="59"/>
      <c r="F1252" s="59"/>
      <c r="G1252" s="59"/>
    </row>
    <row r="1253" spans="1:7" ht="21">
      <c r="A1253" s="3" t="s">
        <v>9</v>
      </c>
      <c r="B1253" s="51">
        <f t="shared" si="76"/>
        <v>24</v>
      </c>
      <c r="C1253" s="75">
        <v>24</v>
      </c>
      <c r="D1253" s="80"/>
      <c r="E1253" s="59"/>
      <c r="F1253" s="59"/>
      <c r="G1253" s="59"/>
    </row>
    <row r="1254" spans="1:7" ht="21">
      <c r="A1254" s="3" t="s">
        <v>10</v>
      </c>
      <c r="B1254" s="51">
        <f t="shared" si="76"/>
        <v>8</v>
      </c>
      <c r="C1254" s="75">
        <v>8</v>
      </c>
      <c r="D1254" s="80"/>
      <c r="E1254" s="59"/>
      <c r="F1254" s="59"/>
      <c r="G1254" s="59"/>
    </row>
    <row r="1255" spans="1:7" ht="21">
      <c r="A1255" s="3" t="s">
        <v>11</v>
      </c>
      <c r="B1255" s="51">
        <f t="shared" si="76"/>
        <v>24</v>
      </c>
      <c r="C1255" s="75">
        <v>24</v>
      </c>
      <c r="D1255" s="80"/>
      <c r="E1255" s="59"/>
      <c r="F1255" s="59"/>
      <c r="G1255" s="59"/>
    </row>
    <row r="1256" spans="1:7" ht="21">
      <c r="A1256" s="3" t="s">
        <v>12</v>
      </c>
      <c r="B1256" s="51">
        <f t="shared" si="76"/>
        <v>57</v>
      </c>
      <c r="C1256" s="75">
        <v>57</v>
      </c>
      <c r="D1256" s="80"/>
      <c r="E1256" s="59"/>
      <c r="F1256" s="59"/>
      <c r="G1256" s="59"/>
    </row>
    <row r="1257" spans="1:7" ht="108">
      <c r="A1257" s="4" t="s">
        <v>179</v>
      </c>
      <c r="B1257" s="51">
        <f t="shared" si="76"/>
        <v>47</v>
      </c>
      <c r="C1257" s="75">
        <v>47</v>
      </c>
      <c r="D1257" s="41"/>
      <c r="E1257" s="59"/>
      <c r="F1257" s="13"/>
    </row>
    <row r="1258" spans="1:7" ht="108.6">
      <c r="A1258" s="11" t="s">
        <v>180</v>
      </c>
      <c r="B1258" s="51">
        <f t="shared" si="76"/>
        <v>4</v>
      </c>
      <c r="C1258" s="75">
        <v>4</v>
      </c>
      <c r="D1258" s="41"/>
      <c r="E1258" s="59"/>
      <c r="F1258" s="13"/>
    </row>
    <row r="1259" spans="1:7" ht="90.6">
      <c r="A1259" s="11" t="s">
        <v>181</v>
      </c>
      <c r="B1259" s="51">
        <f t="shared" si="76"/>
        <v>10</v>
      </c>
      <c r="C1259" s="75">
        <v>10</v>
      </c>
      <c r="D1259" s="41"/>
      <c r="E1259" s="59"/>
      <c r="F1259" s="13"/>
    </row>
    <row r="1260" spans="1:7" ht="90.6">
      <c r="A1260" s="11" t="s">
        <v>183</v>
      </c>
      <c r="B1260" s="51">
        <f t="shared" si="76"/>
        <v>20</v>
      </c>
      <c r="C1260" s="75">
        <v>20</v>
      </c>
      <c r="D1260" s="41"/>
      <c r="E1260" s="59"/>
      <c r="F1260" s="13"/>
    </row>
    <row r="1261" spans="1:7" ht="108.6">
      <c r="A1261" s="11" t="s">
        <v>182</v>
      </c>
      <c r="B1261" s="51">
        <f t="shared" si="76"/>
        <v>5</v>
      </c>
      <c r="C1261" s="75">
        <v>5</v>
      </c>
      <c r="D1261" s="41"/>
      <c r="E1261" s="59"/>
      <c r="F1261" s="13"/>
    </row>
    <row r="1263" spans="1:7" ht="21" customHeight="1">
      <c r="A1263" s="235" t="s">
        <v>197</v>
      </c>
      <c r="B1263" s="235"/>
      <c r="C1263" s="235"/>
      <c r="D1263" s="235"/>
      <c r="E1263" s="235"/>
      <c r="F1263" s="235"/>
      <c r="G1263" s="235"/>
    </row>
    <row r="1264" spans="1:7" ht="18">
      <c r="A1264" s="200" t="s">
        <v>184</v>
      </c>
      <c r="B1264" s="200"/>
      <c r="C1264" s="200"/>
      <c r="D1264" s="200"/>
      <c r="E1264" s="200"/>
      <c r="F1264" s="200"/>
      <c r="G1264" s="200"/>
    </row>
    <row r="1265" spans="1:7" ht="18">
      <c r="A1265" s="201"/>
      <c r="B1265" s="15"/>
      <c r="C1265" s="187" t="s">
        <v>196</v>
      </c>
      <c r="D1265" s="187"/>
      <c r="E1265" s="187"/>
      <c r="F1265" s="187"/>
      <c r="G1265" s="9"/>
    </row>
    <row r="1266" spans="1:7" ht="134.4">
      <c r="A1266" s="202"/>
      <c r="B1266" s="54" t="s">
        <v>198</v>
      </c>
      <c r="C1266" s="54" t="s">
        <v>186</v>
      </c>
      <c r="D1266" s="54" t="s">
        <v>187</v>
      </c>
      <c r="E1266" s="54" t="s">
        <v>188</v>
      </c>
      <c r="F1266" s="54" t="s">
        <v>189</v>
      </c>
      <c r="G1266" s="55"/>
    </row>
    <row r="1267" spans="1:7" ht="21">
      <c r="A1267" s="3" t="s">
        <v>0</v>
      </c>
      <c r="B1267" s="53">
        <f>C1267+D1267+E1267+F1267</f>
        <v>753</v>
      </c>
      <c r="C1267" s="51">
        <f>C1269+C1270+C1271+C1272+C1273+C1274+C1275+C1276+C1277+C1278+C1279+C1280+C1281+C1282+C1283</f>
        <v>473</v>
      </c>
      <c r="D1267" s="51">
        <f>D1269+D1270+D1271+D1272+D1273+D1274+D1275+D1276+D1277+D1278+D1279+D1280+D1281+D1282+D1283</f>
        <v>238</v>
      </c>
      <c r="E1267" s="51">
        <f>E1269+E1270+E1271+E1272+E1273+E1274+E1275+E1276+E1277+E1278+E1279+E1280+E1281+E1282+E1283+E1284+E1287+E1285+E1286</f>
        <v>35</v>
      </c>
      <c r="F1267" s="51">
        <f>F1269+F1270+F1271+F1272+F1273+F1274+F1275+F1276+F1277+F1278+F1279+F1280+F1281+F1282+F1283+F1284</f>
        <v>7</v>
      </c>
      <c r="G1267" s="59"/>
    </row>
    <row r="1268" spans="1:7" ht="36.6">
      <c r="A1268" s="11" t="s">
        <v>140</v>
      </c>
      <c r="B1268" s="52"/>
      <c r="C1268" s="52"/>
      <c r="D1268" s="52"/>
      <c r="E1268" s="52"/>
      <c r="F1268" s="52"/>
      <c r="G1268" s="57"/>
    </row>
    <row r="1269" spans="1:7" ht="21">
      <c r="A1269" s="3" t="s">
        <v>2</v>
      </c>
      <c r="B1269" s="51">
        <f t="shared" ref="B1269:B1287" si="77">C1269+D1269+E1269+F1269</f>
        <v>82</v>
      </c>
      <c r="C1269" s="51">
        <v>56</v>
      </c>
      <c r="D1269" s="51">
        <v>26</v>
      </c>
      <c r="E1269" s="51"/>
      <c r="F1269" s="51"/>
      <c r="G1269" s="59"/>
    </row>
    <row r="1270" spans="1:7" ht="21">
      <c r="A1270" s="3" t="s">
        <v>3</v>
      </c>
      <c r="B1270" s="51">
        <f t="shared" si="77"/>
        <v>56</v>
      </c>
      <c r="C1270" s="51">
        <v>56</v>
      </c>
      <c r="D1270" s="51"/>
      <c r="E1270" s="51"/>
      <c r="F1270" s="51"/>
      <c r="G1270" s="59"/>
    </row>
    <row r="1271" spans="1:7" ht="21">
      <c r="A1271" s="3" t="s">
        <v>4</v>
      </c>
      <c r="B1271" s="51">
        <f t="shared" si="77"/>
        <v>55</v>
      </c>
      <c r="C1271" s="51">
        <v>41</v>
      </c>
      <c r="D1271" s="51">
        <v>14</v>
      </c>
      <c r="E1271" s="51"/>
      <c r="F1271" s="51"/>
      <c r="G1271" s="59"/>
    </row>
    <row r="1272" spans="1:7" ht="21">
      <c r="A1272" s="3" t="s">
        <v>5</v>
      </c>
      <c r="B1272" s="51">
        <f t="shared" si="77"/>
        <v>53</v>
      </c>
      <c r="C1272" s="51">
        <v>31</v>
      </c>
      <c r="D1272" s="51">
        <v>22</v>
      </c>
      <c r="E1272" s="51"/>
      <c r="F1272" s="51"/>
      <c r="G1272" s="59"/>
    </row>
    <row r="1273" spans="1:7" ht="21">
      <c r="A1273" s="3" t="s">
        <v>6</v>
      </c>
      <c r="B1273" s="51">
        <f t="shared" si="77"/>
        <v>71</v>
      </c>
      <c r="C1273" s="51">
        <v>40</v>
      </c>
      <c r="D1273" s="51">
        <v>31</v>
      </c>
      <c r="E1273" s="51"/>
      <c r="F1273" s="51"/>
      <c r="G1273" s="59"/>
    </row>
    <row r="1274" spans="1:7" ht="21">
      <c r="A1274" s="3" t="s">
        <v>7</v>
      </c>
      <c r="B1274" s="51">
        <f t="shared" si="77"/>
        <v>55</v>
      </c>
      <c r="C1274" s="51">
        <v>46</v>
      </c>
      <c r="D1274" s="51">
        <v>9</v>
      </c>
      <c r="E1274" s="51"/>
      <c r="F1274" s="51"/>
      <c r="G1274" s="59"/>
    </row>
    <row r="1275" spans="1:7" ht="21">
      <c r="A1275" s="3" t="s">
        <v>8</v>
      </c>
      <c r="B1275" s="51">
        <f t="shared" si="77"/>
        <v>30</v>
      </c>
      <c r="C1275" s="51">
        <v>20</v>
      </c>
      <c r="D1275" s="51">
        <v>10</v>
      </c>
      <c r="E1275" s="51"/>
      <c r="F1275" s="51"/>
      <c r="G1275" s="59"/>
    </row>
    <row r="1276" spans="1:7" ht="21">
      <c r="A1276" s="3" t="s">
        <v>9</v>
      </c>
      <c r="B1276" s="51">
        <f t="shared" si="77"/>
        <v>32</v>
      </c>
      <c r="C1276" s="51">
        <v>25</v>
      </c>
      <c r="D1276" s="51">
        <v>7</v>
      </c>
      <c r="E1276" s="51"/>
      <c r="F1276" s="51"/>
      <c r="G1276" s="59"/>
    </row>
    <row r="1277" spans="1:7" ht="21">
      <c r="A1277" s="3" t="s">
        <v>10</v>
      </c>
      <c r="B1277" s="51">
        <f t="shared" si="77"/>
        <v>19</v>
      </c>
      <c r="C1277" s="51">
        <v>8</v>
      </c>
      <c r="D1277" s="51">
        <v>11</v>
      </c>
      <c r="E1277" s="51"/>
      <c r="F1277" s="51"/>
      <c r="G1277" s="59"/>
    </row>
    <row r="1278" spans="1:7" ht="21">
      <c r="A1278" s="3" t="s">
        <v>11</v>
      </c>
      <c r="B1278" s="51">
        <f t="shared" si="77"/>
        <v>41</v>
      </c>
      <c r="C1278" s="51">
        <v>24</v>
      </c>
      <c r="D1278" s="51">
        <v>17</v>
      </c>
      <c r="E1278" s="51"/>
      <c r="F1278" s="51"/>
      <c r="G1278" s="59"/>
    </row>
    <row r="1279" spans="1:7" ht="21">
      <c r="A1279" s="3" t="s">
        <v>12</v>
      </c>
      <c r="B1279" s="51">
        <f t="shared" si="77"/>
        <v>155</v>
      </c>
      <c r="C1279" s="51">
        <v>64</v>
      </c>
      <c r="D1279" s="51">
        <v>91</v>
      </c>
      <c r="E1279" s="51"/>
      <c r="F1279" s="51"/>
      <c r="G1279" s="59"/>
    </row>
    <row r="1280" spans="1:7" ht="108">
      <c r="A1280" s="4" t="s">
        <v>179</v>
      </c>
      <c r="B1280" s="51">
        <f t="shared" si="77"/>
        <v>32</v>
      </c>
      <c r="C1280" s="51">
        <v>32</v>
      </c>
      <c r="D1280" s="15"/>
      <c r="E1280" s="51"/>
      <c r="F1280" s="15"/>
    </row>
    <row r="1281" spans="1:7" ht="108.6">
      <c r="A1281" s="11" t="s">
        <v>180</v>
      </c>
      <c r="B1281" s="51">
        <f t="shared" si="77"/>
        <v>4</v>
      </c>
      <c r="C1281" s="51">
        <v>4</v>
      </c>
      <c r="D1281" s="15"/>
      <c r="E1281" s="51"/>
      <c r="F1281" s="15"/>
    </row>
    <row r="1282" spans="1:7" ht="90.6">
      <c r="A1282" s="11" t="s">
        <v>181</v>
      </c>
      <c r="B1282" s="51">
        <f t="shared" si="77"/>
        <v>7</v>
      </c>
      <c r="C1282" s="51">
        <v>7</v>
      </c>
      <c r="D1282" s="15"/>
      <c r="E1282" s="51"/>
      <c r="F1282" s="15"/>
    </row>
    <row r="1283" spans="1:7" ht="90.6">
      <c r="A1283" s="11" t="s">
        <v>183</v>
      </c>
      <c r="B1283" s="51">
        <f t="shared" si="77"/>
        <v>19</v>
      </c>
      <c r="C1283" s="51">
        <v>19</v>
      </c>
      <c r="D1283" s="15"/>
      <c r="E1283" s="51"/>
      <c r="F1283" s="15"/>
    </row>
    <row r="1284" spans="1:7" ht="54.6">
      <c r="A1284" s="11" t="s">
        <v>193</v>
      </c>
      <c r="B1284" s="51">
        <f t="shared" si="77"/>
        <v>7</v>
      </c>
      <c r="C1284" s="51"/>
      <c r="D1284" s="15"/>
      <c r="E1284" s="15"/>
      <c r="F1284" s="51">
        <v>7</v>
      </c>
    </row>
    <row r="1285" spans="1:7" ht="21">
      <c r="A1285" s="60" t="s">
        <v>190</v>
      </c>
      <c r="B1285" s="51">
        <f t="shared" si="77"/>
        <v>6</v>
      </c>
      <c r="C1285" s="51"/>
      <c r="D1285" s="15"/>
      <c r="E1285" s="51">
        <v>6</v>
      </c>
      <c r="F1285" s="15"/>
    </row>
    <row r="1286" spans="1:7" ht="21">
      <c r="A1286" s="60" t="s">
        <v>191</v>
      </c>
      <c r="B1286" s="51">
        <f t="shared" si="77"/>
        <v>23</v>
      </c>
      <c r="C1286" s="51"/>
      <c r="D1286" s="15"/>
      <c r="E1286" s="51">
        <v>23</v>
      </c>
      <c r="F1286" s="15"/>
    </row>
    <row r="1287" spans="1:7" ht="108.6">
      <c r="A1287" s="11" t="s">
        <v>182</v>
      </c>
      <c r="B1287" s="51">
        <f t="shared" si="77"/>
        <v>6</v>
      </c>
      <c r="C1287" s="51"/>
      <c r="D1287" s="15"/>
      <c r="E1287" s="51">
        <v>6</v>
      </c>
      <c r="F1287" s="15"/>
    </row>
    <row r="1289" spans="1:7" ht="21.6" customHeight="1">
      <c r="A1289" s="235" t="s">
        <v>197</v>
      </c>
      <c r="B1289" s="235"/>
      <c r="C1289" s="235"/>
      <c r="D1289" s="235"/>
      <c r="E1289" s="235"/>
      <c r="F1289" s="235"/>
      <c r="G1289" s="235"/>
    </row>
    <row r="1290" spans="1:7" ht="18">
      <c r="A1290" s="200" t="s">
        <v>237</v>
      </c>
      <c r="B1290" s="200"/>
      <c r="C1290" s="200"/>
      <c r="D1290" s="200"/>
      <c r="E1290" s="200"/>
      <c r="F1290" s="200"/>
      <c r="G1290" s="200"/>
    </row>
    <row r="1291" spans="1:7" ht="18">
      <c r="A1291" s="201"/>
      <c r="B1291" s="15"/>
      <c r="C1291" s="187" t="s">
        <v>196</v>
      </c>
      <c r="D1291" s="187"/>
      <c r="E1291" s="187"/>
      <c r="F1291" s="187"/>
      <c r="G1291" s="9"/>
    </row>
    <row r="1292" spans="1:7" ht="134.4">
      <c r="A1292" s="202"/>
      <c r="B1292" s="54" t="s">
        <v>198</v>
      </c>
      <c r="C1292" s="54" t="s">
        <v>186</v>
      </c>
      <c r="D1292" s="54" t="s">
        <v>187</v>
      </c>
      <c r="E1292" s="54" t="s">
        <v>188</v>
      </c>
      <c r="F1292" s="54" t="s">
        <v>189</v>
      </c>
      <c r="G1292" s="55"/>
    </row>
    <row r="1293" spans="1:7" ht="21">
      <c r="A1293" s="3" t="s">
        <v>0</v>
      </c>
      <c r="B1293" s="53">
        <f>C1293+D1293+E1293+F1293</f>
        <v>767</v>
      </c>
      <c r="C1293" s="51">
        <f>C1295+C1296+C1297+C1298+C1299+C1300+C1301+C1302+C1303+C1304+C1305+C1306+C1307+C1308+C1309</f>
        <v>493</v>
      </c>
      <c r="D1293" s="51">
        <f>D1295+D1296+D1297+D1298+D1299+D1300+D1301+D1302+D1303+D1304+D1305+D1306+D1307+D1308+D1309</f>
        <v>231</v>
      </c>
      <c r="E1293" s="51">
        <f>E1295+E1296+E1297+E1298+E1299+E1300+E1301+E1302+E1303+E1304+E1305+E1306+E1307+E1308+E1309+E1310+E1313+E1311+E1312</f>
        <v>36</v>
      </c>
      <c r="F1293" s="51">
        <f>F1295+F1296+F1297+F1298+F1299+F1300+F1301+F1302+F1303+F1304+F1305+F1306+F1307+F1308+F1309+F1310</f>
        <v>7</v>
      </c>
      <c r="G1293" s="59"/>
    </row>
    <row r="1294" spans="1:7" ht="36.6">
      <c r="A1294" s="11" t="s">
        <v>140</v>
      </c>
      <c r="B1294" s="52"/>
      <c r="C1294" s="52"/>
      <c r="D1294" s="52"/>
      <c r="E1294" s="52"/>
      <c r="F1294" s="52"/>
      <c r="G1294" s="57"/>
    </row>
    <row r="1295" spans="1:7" ht="21">
      <c r="A1295" s="3" t="s">
        <v>2</v>
      </c>
      <c r="B1295" s="51">
        <f t="shared" ref="B1295:B1313" si="78">C1295+D1295+E1295+F1295</f>
        <v>83</v>
      </c>
      <c r="C1295" s="51">
        <v>57</v>
      </c>
      <c r="D1295" s="51">
        <v>26</v>
      </c>
      <c r="E1295" s="51"/>
      <c r="F1295" s="51"/>
      <c r="G1295" s="59"/>
    </row>
    <row r="1296" spans="1:7" ht="21">
      <c r="A1296" s="3" t="s">
        <v>3</v>
      </c>
      <c r="B1296" s="51">
        <f t="shared" si="78"/>
        <v>56</v>
      </c>
      <c r="C1296" s="51">
        <v>56</v>
      </c>
      <c r="D1296" s="51">
        <v>0</v>
      </c>
      <c r="E1296" s="51"/>
      <c r="F1296" s="51"/>
      <c r="G1296" s="59"/>
    </row>
    <row r="1297" spans="1:7" ht="21">
      <c r="A1297" s="3" t="s">
        <v>4</v>
      </c>
      <c r="B1297" s="51">
        <f t="shared" si="78"/>
        <v>59</v>
      </c>
      <c r="C1297" s="51">
        <v>45</v>
      </c>
      <c r="D1297" s="51">
        <v>14</v>
      </c>
      <c r="E1297" s="51"/>
      <c r="F1297" s="51"/>
      <c r="G1297" s="59"/>
    </row>
    <row r="1298" spans="1:7" ht="21">
      <c r="A1298" s="3" t="s">
        <v>5</v>
      </c>
      <c r="B1298" s="51">
        <f t="shared" si="78"/>
        <v>56</v>
      </c>
      <c r="C1298" s="51">
        <v>42</v>
      </c>
      <c r="D1298" s="51">
        <v>14</v>
      </c>
      <c r="E1298" s="51"/>
      <c r="F1298" s="51"/>
      <c r="G1298" s="59"/>
    </row>
    <row r="1299" spans="1:7" ht="21">
      <c r="A1299" s="3" t="s">
        <v>6</v>
      </c>
      <c r="B1299" s="51">
        <f t="shared" si="78"/>
        <v>84</v>
      </c>
      <c r="C1299" s="51">
        <v>53</v>
      </c>
      <c r="D1299" s="51">
        <v>31</v>
      </c>
      <c r="E1299" s="51"/>
      <c r="F1299" s="51"/>
      <c r="G1299" s="59"/>
    </row>
    <row r="1300" spans="1:7" ht="21">
      <c r="A1300" s="3" t="s">
        <v>7</v>
      </c>
      <c r="B1300" s="51">
        <f t="shared" si="78"/>
        <v>53</v>
      </c>
      <c r="C1300" s="51">
        <v>44</v>
      </c>
      <c r="D1300" s="51">
        <v>9</v>
      </c>
      <c r="E1300" s="51"/>
      <c r="F1300" s="51"/>
      <c r="G1300" s="59"/>
    </row>
    <row r="1301" spans="1:7" ht="21">
      <c r="A1301" s="3" t="s">
        <v>8</v>
      </c>
      <c r="B1301" s="51">
        <f t="shared" si="78"/>
        <v>31</v>
      </c>
      <c r="C1301" s="51">
        <v>20</v>
      </c>
      <c r="D1301" s="51">
        <v>11</v>
      </c>
      <c r="E1301" s="51"/>
      <c r="F1301" s="51"/>
      <c r="G1301" s="59"/>
    </row>
    <row r="1302" spans="1:7" ht="21">
      <c r="A1302" s="3" t="s">
        <v>9</v>
      </c>
      <c r="B1302" s="51">
        <f t="shared" si="78"/>
        <v>32</v>
      </c>
      <c r="C1302" s="51">
        <v>28</v>
      </c>
      <c r="D1302" s="51">
        <v>4</v>
      </c>
      <c r="E1302" s="51"/>
      <c r="F1302" s="51"/>
      <c r="G1302" s="59"/>
    </row>
    <row r="1303" spans="1:7" ht="21">
      <c r="A1303" s="3" t="s">
        <v>10</v>
      </c>
      <c r="B1303" s="51">
        <f t="shared" si="78"/>
        <v>25</v>
      </c>
      <c r="C1303" s="51">
        <v>7</v>
      </c>
      <c r="D1303" s="51">
        <v>18</v>
      </c>
      <c r="E1303" s="51"/>
      <c r="F1303" s="51"/>
      <c r="G1303" s="59"/>
    </row>
    <row r="1304" spans="1:7" ht="21">
      <c r="A1304" s="3" t="s">
        <v>11</v>
      </c>
      <c r="B1304" s="51">
        <f t="shared" si="78"/>
        <v>43</v>
      </c>
      <c r="C1304" s="51">
        <v>26</v>
      </c>
      <c r="D1304" s="51">
        <v>17</v>
      </c>
      <c r="E1304" s="51"/>
      <c r="F1304" s="51"/>
      <c r="G1304" s="59"/>
    </row>
    <row r="1305" spans="1:7" ht="21">
      <c r="A1305" s="3" t="s">
        <v>12</v>
      </c>
      <c r="B1305" s="51">
        <f t="shared" si="78"/>
        <v>149</v>
      </c>
      <c r="C1305" s="51">
        <v>62</v>
      </c>
      <c r="D1305" s="51">
        <v>87</v>
      </c>
      <c r="E1305" s="51"/>
      <c r="F1305" s="51"/>
      <c r="G1305" s="59"/>
    </row>
    <row r="1306" spans="1:7" ht="116.4" customHeight="1">
      <c r="A1306" s="4" t="s">
        <v>179</v>
      </c>
      <c r="B1306" s="51">
        <f t="shared" si="78"/>
        <v>21</v>
      </c>
      <c r="C1306" s="51">
        <v>21</v>
      </c>
      <c r="D1306" s="15"/>
      <c r="E1306" s="51"/>
      <c r="F1306" s="15"/>
    </row>
    <row r="1307" spans="1:7" ht="106.8" customHeight="1">
      <c r="A1307" s="11" t="s">
        <v>180</v>
      </c>
      <c r="B1307" s="51">
        <f t="shared" si="78"/>
        <v>3</v>
      </c>
      <c r="C1307" s="51">
        <v>3</v>
      </c>
      <c r="D1307" s="15"/>
      <c r="E1307" s="51"/>
      <c r="F1307" s="15"/>
    </row>
    <row r="1308" spans="1:7" ht="99" customHeight="1">
      <c r="A1308" s="4" t="s">
        <v>243</v>
      </c>
      <c r="B1308" s="51">
        <f t="shared" si="78"/>
        <v>12</v>
      </c>
      <c r="C1308" s="51">
        <v>12</v>
      </c>
      <c r="D1308" s="15"/>
      <c r="E1308" s="51"/>
      <c r="F1308" s="15"/>
    </row>
    <row r="1309" spans="1:7" ht="109.2" customHeight="1">
      <c r="A1309" s="11" t="s">
        <v>183</v>
      </c>
      <c r="B1309" s="51">
        <f t="shared" si="78"/>
        <v>17</v>
      </c>
      <c r="C1309" s="51">
        <v>17</v>
      </c>
      <c r="D1309" s="15"/>
      <c r="E1309" s="51"/>
      <c r="F1309" s="15"/>
    </row>
    <row r="1310" spans="1:7" ht="61.2" customHeight="1">
      <c r="A1310" s="4" t="s">
        <v>193</v>
      </c>
      <c r="B1310" s="51">
        <f t="shared" si="78"/>
        <v>7</v>
      </c>
      <c r="C1310" s="51"/>
      <c r="D1310" s="15"/>
      <c r="E1310" s="15"/>
      <c r="F1310" s="51">
        <v>7</v>
      </c>
    </row>
    <row r="1311" spans="1:7" ht="21">
      <c r="A1311" s="60" t="s">
        <v>190</v>
      </c>
      <c r="B1311" s="51">
        <f t="shared" si="78"/>
        <v>7</v>
      </c>
      <c r="C1311" s="51"/>
      <c r="D1311" s="15"/>
      <c r="E1311" s="51">
        <v>7</v>
      </c>
      <c r="F1311" s="15"/>
    </row>
    <row r="1312" spans="1:7" ht="21">
      <c r="A1312" s="60" t="s">
        <v>191</v>
      </c>
      <c r="B1312" s="51">
        <f t="shared" si="78"/>
        <v>23</v>
      </c>
      <c r="C1312" s="51"/>
      <c r="D1312" s="15"/>
      <c r="E1312" s="51">
        <v>23</v>
      </c>
      <c r="F1312" s="15"/>
    </row>
    <row r="1313" spans="1:7" ht="114" customHeight="1">
      <c r="A1313" s="11" t="s">
        <v>182</v>
      </c>
      <c r="B1313" s="51">
        <f t="shared" si="78"/>
        <v>6</v>
      </c>
      <c r="C1313" s="51"/>
      <c r="D1313" s="15"/>
      <c r="E1313" s="51">
        <v>6</v>
      </c>
      <c r="F1313" s="15"/>
    </row>
    <row r="1315" spans="1:7" ht="21">
      <c r="A1315" s="235" t="s">
        <v>197</v>
      </c>
      <c r="B1315" s="235"/>
      <c r="C1315" s="235"/>
      <c r="D1315" s="235"/>
      <c r="E1315" s="235"/>
      <c r="F1315" s="235"/>
      <c r="G1315" s="235"/>
    </row>
    <row r="1316" spans="1:7" ht="18">
      <c r="A1316" s="200" t="s">
        <v>268</v>
      </c>
      <c r="B1316" s="200"/>
      <c r="C1316" s="200"/>
      <c r="D1316" s="200"/>
      <c r="E1316" s="200"/>
      <c r="F1316" s="200"/>
      <c r="G1316" s="200"/>
    </row>
    <row r="1317" spans="1:7" ht="18">
      <c r="A1317" s="201"/>
      <c r="B1317" s="15"/>
      <c r="C1317" s="187" t="s">
        <v>196</v>
      </c>
      <c r="D1317" s="187"/>
      <c r="E1317" s="187"/>
      <c r="F1317" s="187"/>
      <c r="G1317" s="9"/>
    </row>
    <row r="1318" spans="1:7" ht="134.4">
      <c r="A1318" s="202"/>
      <c r="B1318" s="54" t="s">
        <v>198</v>
      </c>
      <c r="C1318" s="54" t="s">
        <v>186</v>
      </c>
      <c r="D1318" s="54" t="s">
        <v>187</v>
      </c>
      <c r="E1318" s="54" t="s">
        <v>188</v>
      </c>
      <c r="F1318" s="54" t="s">
        <v>189</v>
      </c>
      <c r="G1318" s="55"/>
    </row>
    <row r="1319" spans="1:7" ht="21">
      <c r="A1319" s="3" t="s">
        <v>0</v>
      </c>
      <c r="B1319" s="53">
        <f>C1319+D1319+E1319+F1319</f>
        <v>806</v>
      </c>
      <c r="C1319" s="51">
        <f>C1321+C1322+C1323+C1324+C1325+C1326+C1327+C1328+C1329+C1330+C1331+C1332+C1333+C1334+C1335</f>
        <v>483</v>
      </c>
      <c r="D1319" s="51">
        <f>D1321+D1322+D1323+D1324+D1325+D1326+D1327+D1328+D1329+D1330+D1331+D1332+D1333+D1334+D1335</f>
        <v>241</v>
      </c>
      <c r="E1319" s="51">
        <f>E1321+E1322+E1323+E1324+E1325+E1326+E1327+E1328+E1329+E1330+E1331+E1332+E1333+E1334+E1335+E1336+E1342+E1340+E1341</f>
        <v>36</v>
      </c>
      <c r="F1319" s="51">
        <v>46</v>
      </c>
      <c r="G1319" s="59"/>
    </row>
    <row r="1320" spans="1:7" ht="36.6">
      <c r="A1320" s="11" t="s">
        <v>140</v>
      </c>
      <c r="B1320" s="52"/>
      <c r="C1320" s="52"/>
      <c r="D1320" s="52"/>
      <c r="E1320" s="52"/>
      <c r="F1320" s="52"/>
      <c r="G1320" s="57"/>
    </row>
    <row r="1321" spans="1:7" ht="21">
      <c r="A1321" s="3" t="s">
        <v>2</v>
      </c>
      <c r="B1321" s="51">
        <f t="shared" ref="B1321:B1342" si="79">C1321+D1321+E1321+F1321</f>
        <v>78</v>
      </c>
      <c r="C1321" s="51">
        <v>58</v>
      </c>
      <c r="D1321" s="51">
        <v>20</v>
      </c>
      <c r="E1321" s="51"/>
      <c r="F1321" s="51"/>
      <c r="G1321" s="59"/>
    </row>
    <row r="1322" spans="1:7" ht="21">
      <c r="A1322" s="3" t="s">
        <v>3</v>
      </c>
      <c r="B1322" s="51">
        <f t="shared" si="79"/>
        <v>58</v>
      </c>
      <c r="C1322" s="51">
        <v>58</v>
      </c>
      <c r="D1322" s="51">
        <v>0</v>
      </c>
      <c r="E1322" s="51"/>
      <c r="F1322" s="51"/>
      <c r="G1322" s="59"/>
    </row>
    <row r="1323" spans="1:7" ht="21">
      <c r="A1323" s="3" t="s">
        <v>4</v>
      </c>
      <c r="B1323" s="51">
        <f t="shared" si="79"/>
        <v>59</v>
      </c>
      <c r="C1323" s="51">
        <v>45</v>
      </c>
      <c r="D1323" s="51">
        <v>14</v>
      </c>
      <c r="E1323" s="51"/>
      <c r="F1323" s="51"/>
      <c r="G1323" s="59"/>
    </row>
    <row r="1324" spans="1:7" ht="21">
      <c r="A1324" s="3" t="s">
        <v>5</v>
      </c>
      <c r="B1324" s="51">
        <f t="shared" si="79"/>
        <v>71</v>
      </c>
      <c r="C1324" s="51">
        <v>51</v>
      </c>
      <c r="D1324" s="51">
        <v>20</v>
      </c>
      <c r="E1324" s="51"/>
      <c r="F1324" s="51"/>
      <c r="G1324" s="59"/>
    </row>
    <row r="1325" spans="1:7" ht="21">
      <c r="A1325" s="3" t="s">
        <v>6</v>
      </c>
      <c r="B1325" s="51">
        <f t="shared" si="79"/>
        <v>87</v>
      </c>
      <c r="C1325" s="51">
        <v>55</v>
      </c>
      <c r="D1325" s="51">
        <v>32</v>
      </c>
      <c r="E1325" s="51"/>
      <c r="F1325" s="51"/>
      <c r="G1325" s="59"/>
    </row>
    <row r="1326" spans="1:7" ht="21">
      <c r="A1326" s="3" t="s">
        <v>7</v>
      </c>
      <c r="B1326" s="51">
        <f t="shared" si="79"/>
        <v>51</v>
      </c>
      <c r="C1326" s="51">
        <v>41</v>
      </c>
      <c r="D1326" s="51">
        <v>10</v>
      </c>
      <c r="E1326" s="51"/>
      <c r="F1326" s="51"/>
      <c r="G1326" s="59"/>
    </row>
    <row r="1327" spans="1:7" ht="21">
      <c r="A1327" s="3" t="s">
        <v>8</v>
      </c>
      <c r="B1327" s="51">
        <f t="shared" si="79"/>
        <v>31</v>
      </c>
      <c r="C1327" s="51">
        <v>20</v>
      </c>
      <c r="D1327" s="51">
        <v>11</v>
      </c>
      <c r="E1327" s="51"/>
      <c r="F1327" s="51"/>
      <c r="G1327" s="59"/>
    </row>
    <row r="1328" spans="1:7" ht="21">
      <c r="A1328" s="3" t="s">
        <v>9</v>
      </c>
      <c r="B1328" s="51">
        <f t="shared" si="79"/>
        <v>35</v>
      </c>
      <c r="C1328" s="51">
        <v>29</v>
      </c>
      <c r="D1328" s="51">
        <v>6</v>
      </c>
      <c r="E1328" s="51"/>
      <c r="F1328" s="51"/>
      <c r="G1328" s="59"/>
    </row>
    <row r="1329" spans="1:7" ht="21">
      <c r="A1329" s="3" t="s">
        <v>10</v>
      </c>
      <c r="B1329" s="51">
        <f t="shared" si="79"/>
        <v>21</v>
      </c>
      <c r="C1329" s="51">
        <v>5</v>
      </c>
      <c r="D1329" s="51">
        <v>16</v>
      </c>
      <c r="E1329" s="51"/>
      <c r="F1329" s="51"/>
      <c r="G1329" s="59"/>
    </row>
    <row r="1330" spans="1:7" ht="21">
      <c r="A1330" s="3" t="s">
        <v>11</v>
      </c>
      <c r="B1330" s="51">
        <f t="shared" si="79"/>
        <v>45</v>
      </c>
      <c r="C1330" s="51">
        <v>27</v>
      </c>
      <c r="D1330" s="51">
        <v>18</v>
      </c>
      <c r="E1330" s="51"/>
      <c r="F1330" s="51"/>
      <c r="G1330" s="59"/>
    </row>
    <row r="1331" spans="1:7" ht="21">
      <c r="A1331" s="3" t="s">
        <v>12</v>
      </c>
      <c r="B1331" s="51">
        <f t="shared" si="79"/>
        <v>127</v>
      </c>
      <c r="C1331" s="51">
        <v>33</v>
      </c>
      <c r="D1331" s="51">
        <v>94</v>
      </c>
      <c r="E1331" s="51"/>
      <c r="F1331" s="51"/>
      <c r="G1331" s="59"/>
    </row>
    <row r="1332" spans="1:7" ht="108">
      <c r="A1332" s="4" t="s">
        <v>179</v>
      </c>
      <c r="B1332" s="51">
        <f t="shared" si="79"/>
        <v>28</v>
      </c>
      <c r="C1332" s="51">
        <v>28</v>
      </c>
      <c r="D1332" s="15"/>
      <c r="E1332" s="51"/>
      <c r="F1332" s="15"/>
    </row>
    <row r="1333" spans="1:7" ht="108.6">
      <c r="A1333" s="11" t="s">
        <v>180</v>
      </c>
      <c r="B1333" s="51">
        <f t="shared" si="79"/>
        <v>4</v>
      </c>
      <c r="C1333" s="51">
        <v>4</v>
      </c>
      <c r="D1333" s="15"/>
      <c r="E1333" s="51"/>
      <c r="F1333" s="15"/>
    </row>
    <row r="1334" spans="1:7" ht="90">
      <c r="A1334" s="4" t="s">
        <v>243</v>
      </c>
      <c r="B1334" s="51">
        <f t="shared" si="79"/>
        <v>11</v>
      </c>
      <c r="C1334" s="51">
        <v>11</v>
      </c>
      <c r="D1334" s="15"/>
      <c r="E1334" s="51"/>
      <c r="F1334" s="15"/>
    </row>
    <row r="1335" spans="1:7" ht="90.6">
      <c r="A1335" s="11" t="s">
        <v>183</v>
      </c>
      <c r="B1335" s="51">
        <f t="shared" si="79"/>
        <v>18</v>
      </c>
      <c r="C1335" s="51">
        <v>18</v>
      </c>
      <c r="D1335" s="15"/>
      <c r="E1335" s="51"/>
      <c r="F1335" s="15"/>
    </row>
    <row r="1336" spans="1:7" ht="72">
      <c r="A1336" s="4" t="s">
        <v>238</v>
      </c>
      <c r="B1336" s="53">
        <f t="shared" si="79"/>
        <v>7</v>
      </c>
      <c r="C1336" s="53"/>
      <c r="D1336" s="15"/>
      <c r="E1336" s="51"/>
      <c r="F1336" s="53">
        <v>7</v>
      </c>
    </row>
    <row r="1337" spans="1:7" ht="54">
      <c r="A1337" s="4" t="s">
        <v>269</v>
      </c>
      <c r="B1337" s="53">
        <f t="shared" si="79"/>
        <v>18</v>
      </c>
      <c r="C1337" s="53"/>
      <c r="D1337" s="15"/>
      <c r="E1337" s="51"/>
      <c r="F1337" s="53">
        <v>18</v>
      </c>
    </row>
    <row r="1338" spans="1:7" ht="36">
      <c r="A1338" s="4" t="s">
        <v>281</v>
      </c>
      <c r="B1338" s="53">
        <f t="shared" si="79"/>
        <v>10</v>
      </c>
      <c r="C1338" s="53"/>
      <c r="D1338" s="15"/>
      <c r="E1338" s="51"/>
      <c r="F1338" s="53">
        <v>10</v>
      </c>
    </row>
    <row r="1339" spans="1:7" ht="54">
      <c r="A1339" s="4" t="s">
        <v>270</v>
      </c>
      <c r="B1339" s="53">
        <f t="shared" si="79"/>
        <v>11</v>
      </c>
      <c r="C1339" s="53"/>
      <c r="D1339" s="15"/>
      <c r="E1339" s="51"/>
      <c r="F1339" s="53">
        <v>11</v>
      </c>
    </row>
    <row r="1340" spans="1:7" ht="21">
      <c r="A1340" s="60" t="s">
        <v>190</v>
      </c>
      <c r="B1340" s="51">
        <f t="shared" si="79"/>
        <v>7</v>
      </c>
      <c r="C1340" s="51"/>
      <c r="D1340" s="15"/>
      <c r="E1340" s="51">
        <v>7</v>
      </c>
      <c r="F1340" s="15"/>
    </row>
    <row r="1341" spans="1:7" ht="21">
      <c r="A1341" s="60" t="s">
        <v>191</v>
      </c>
      <c r="B1341" s="51">
        <f t="shared" si="79"/>
        <v>24</v>
      </c>
      <c r="C1341" s="51"/>
      <c r="D1341" s="15"/>
      <c r="E1341" s="51">
        <v>24</v>
      </c>
      <c r="F1341" s="15"/>
    </row>
    <row r="1342" spans="1:7" ht="108.6">
      <c r="A1342" s="11" t="s">
        <v>182</v>
      </c>
      <c r="B1342" s="51">
        <f t="shared" si="79"/>
        <v>5</v>
      </c>
      <c r="C1342" s="51"/>
      <c r="D1342" s="15"/>
      <c r="E1342" s="51">
        <v>5</v>
      </c>
      <c r="F1342" s="15"/>
    </row>
    <row r="1344" spans="1:7" ht="17.399999999999999">
      <c r="A1344" s="209" t="s">
        <v>218</v>
      </c>
      <c r="B1344" s="209"/>
      <c r="C1344" s="209"/>
      <c r="D1344" s="209"/>
      <c r="E1344" s="209"/>
      <c r="F1344" s="209"/>
    </row>
    <row r="1345" spans="1:6">
      <c r="A1345" s="42"/>
      <c r="B1345" s="42"/>
      <c r="C1345" s="42"/>
      <c r="D1345" s="42"/>
      <c r="E1345" s="42"/>
      <c r="F1345" s="42"/>
    </row>
    <row r="1346" spans="1:6">
      <c r="A1346" s="236"/>
      <c r="B1346" s="203" t="s">
        <v>219</v>
      </c>
      <c r="C1346" s="236" t="s">
        <v>220</v>
      </c>
      <c r="D1346" s="236"/>
      <c r="E1346" s="42"/>
      <c r="F1346" s="42"/>
    </row>
    <row r="1347" spans="1:6" ht="100.8" customHeight="1">
      <c r="A1347" s="236"/>
      <c r="B1347" s="204"/>
      <c r="C1347" s="54" t="s">
        <v>221</v>
      </c>
      <c r="D1347" s="54" t="s">
        <v>222</v>
      </c>
      <c r="E1347" s="42"/>
      <c r="F1347" s="42"/>
    </row>
    <row r="1348" spans="1:6" ht="20.399999999999999" customHeight="1">
      <c r="A1348" s="182" t="s">
        <v>134</v>
      </c>
      <c r="B1348" s="188"/>
      <c r="C1348" s="188"/>
      <c r="D1348" s="183"/>
      <c r="E1348" s="42"/>
      <c r="F1348" s="42"/>
    </row>
    <row r="1349" spans="1:6" ht="17.399999999999999">
      <c r="A1349" s="20" t="s">
        <v>0</v>
      </c>
      <c r="B1349" s="21">
        <f>B1351+B1352+B1353+B1354+B1355+B1356+B1357+B1358+B1359+B1360+B1361</f>
        <v>40</v>
      </c>
      <c r="C1349" s="21">
        <f>C1351+C1352+C1353+C1354+C1355+C1356+C1357+C1358+C1359+C1360+C1361</f>
        <v>8223</v>
      </c>
      <c r="D1349" s="21">
        <f>D1351+D1352+D1353+D1354+D1355+D1356+D1357+D1358+D1359+D1360+D1361</f>
        <v>9032</v>
      </c>
      <c r="E1349" s="42"/>
      <c r="F1349" s="42"/>
    </row>
    <row r="1350" spans="1:6" ht="36">
      <c r="A1350" s="11" t="s">
        <v>140</v>
      </c>
      <c r="B1350" s="3"/>
      <c r="C1350" s="3"/>
      <c r="D1350" s="3"/>
      <c r="E1350" s="42"/>
      <c r="F1350" s="42"/>
    </row>
    <row r="1351" spans="1:6" ht="18">
      <c r="A1351" s="3" t="s">
        <v>2</v>
      </c>
      <c r="B1351" s="66">
        <v>0</v>
      </c>
      <c r="C1351" s="66">
        <v>733</v>
      </c>
      <c r="D1351" s="66">
        <v>741</v>
      </c>
      <c r="E1351" s="42"/>
      <c r="F1351" s="42"/>
    </row>
    <row r="1352" spans="1:6" ht="18">
      <c r="A1352" s="3" t="s">
        <v>3</v>
      </c>
      <c r="B1352" s="66">
        <v>8</v>
      </c>
      <c r="C1352" s="66">
        <v>764</v>
      </c>
      <c r="D1352" s="66">
        <v>843</v>
      </c>
      <c r="E1352" s="42"/>
      <c r="F1352" s="42"/>
    </row>
    <row r="1353" spans="1:6" ht="18">
      <c r="A1353" s="3" t="s">
        <v>4</v>
      </c>
      <c r="B1353" s="66">
        <v>0</v>
      </c>
      <c r="C1353" s="66">
        <v>670</v>
      </c>
      <c r="D1353" s="66">
        <v>698</v>
      </c>
      <c r="E1353" s="42"/>
      <c r="F1353" s="42"/>
    </row>
    <row r="1354" spans="1:6" ht="18">
      <c r="A1354" s="3" t="s">
        <v>5</v>
      </c>
      <c r="B1354" s="66">
        <v>6</v>
      </c>
      <c r="C1354" s="66">
        <v>500</v>
      </c>
      <c r="D1354" s="66">
        <v>523</v>
      </c>
      <c r="E1354" s="42"/>
      <c r="F1354" s="42"/>
    </row>
    <row r="1355" spans="1:6" ht="18">
      <c r="A1355" s="3" t="s">
        <v>6</v>
      </c>
      <c r="B1355" s="66">
        <v>0</v>
      </c>
      <c r="C1355" s="66">
        <v>514</v>
      </c>
      <c r="D1355" s="66">
        <v>574</v>
      </c>
      <c r="E1355" s="42"/>
      <c r="F1355" s="42"/>
    </row>
    <row r="1356" spans="1:6" ht="18">
      <c r="A1356" s="3" t="s">
        <v>7</v>
      </c>
      <c r="B1356" s="66">
        <v>3</v>
      </c>
      <c r="C1356" s="19">
        <v>844</v>
      </c>
      <c r="D1356" s="19">
        <v>946</v>
      </c>
    </row>
    <row r="1357" spans="1:6" ht="18">
      <c r="A1357" s="3" t="s">
        <v>8</v>
      </c>
      <c r="B1357" s="66">
        <v>0</v>
      </c>
      <c r="C1357" s="19">
        <v>847</v>
      </c>
      <c r="D1357" s="19">
        <v>977</v>
      </c>
    </row>
    <row r="1358" spans="1:6" ht="18">
      <c r="A1358" s="3" t="s">
        <v>9</v>
      </c>
      <c r="B1358" s="66">
        <v>2</v>
      </c>
      <c r="C1358" s="19">
        <v>288</v>
      </c>
      <c r="D1358" s="19">
        <v>354</v>
      </c>
    </row>
    <row r="1359" spans="1:6" ht="18">
      <c r="A1359" s="3" t="s">
        <v>10</v>
      </c>
      <c r="B1359" s="66">
        <v>0</v>
      </c>
      <c r="C1359" s="19">
        <v>430</v>
      </c>
      <c r="D1359" s="19">
        <v>442</v>
      </c>
    </row>
    <row r="1360" spans="1:6" ht="18">
      <c r="A1360" s="3" t="s">
        <v>11</v>
      </c>
      <c r="B1360" s="66">
        <v>6</v>
      </c>
      <c r="C1360" s="19">
        <v>801</v>
      </c>
      <c r="D1360" s="19">
        <v>789</v>
      </c>
    </row>
    <row r="1361" spans="1:4" ht="18">
      <c r="A1361" s="3" t="s">
        <v>12</v>
      </c>
      <c r="B1361" s="66">
        <v>15</v>
      </c>
      <c r="C1361" s="19">
        <v>1832</v>
      </c>
      <c r="D1361" s="19">
        <v>2145</v>
      </c>
    </row>
    <row r="1362" spans="1:4" ht="18" customHeight="1">
      <c r="A1362" s="188" t="s">
        <v>135</v>
      </c>
      <c r="B1362" s="188"/>
      <c r="C1362" s="188"/>
      <c r="D1362" s="188"/>
    </row>
    <row r="1363" spans="1:4" ht="17.399999999999999">
      <c r="A1363" s="20" t="s">
        <v>0</v>
      </c>
      <c r="B1363" s="21">
        <f>B1365+B1366+B1367+B1368+B1369+B1370+B1371+B1372+B1373+B1374+B1375</f>
        <v>39</v>
      </c>
      <c r="C1363" s="21">
        <f>C1365+C1366+C1367+C1368+C1369+C1370+C1371+C1372+C1373+C1374+C1375</f>
        <v>9338</v>
      </c>
      <c r="D1363" s="21">
        <f>D1365+D1366+D1367+D1368+D1369+D1370+D1371+D1372+D1373+D1374+D1375</f>
        <v>10008</v>
      </c>
    </row>
    <row r="1364" spans="1:4" ht="36">
      <c r="A1364" s="11" t="s">
        <v>140</v>
      </c>
      <c r="B1364" s="3"/>
      <c r="C1364" s="3"/>
      <c r="D1364" s="3"/>
    </row>
    <row r="1365" spans="1:4" ht="18">
      <c r="A1365" s="3" t="s">
        <v>2</v>
      </c>
      <c r="B1365" s="66">
        <v>0</v>
      </c>
      <c r="C1365" s="66">
        <v>832</v>
      </c>
      <c r="D1365" s="66">
        <v>879</v>
      </c>
    </row>
    <row r="1366" spans="1:4" ht="18">
      <c r="A1366" s="3" t="s">
        <v>3</v>
      </c>
      <c r="B1366" s="66">
        <v>9</v>
      </c>
      <c r="C1366" s="66">
        <v>967</v>
      </c>
      <c r="D1366" s="66">
        <v>1037</v>
      </c>
    </row>
    <row r="1367" spans="1:4" ht="18">
      <c r="A1367" s="3" t="s">
        <v>4</v>
      </c>
      <c r="B1367" s="66">
        <v>0</v>
      </c>
      <c r="C1367" s="66">
        <v>935</v>
      </c>
      <c r="D1367" s="66">
        <v>933</v>
      </c>
    </row>
    <row r="1368" spans="1:4" ht="18">
      <c r="A1368" s="3" t="s">
        <v>5</v>
      </c>
      <c r="B1368" s="66">
        <v>2</v>
      </c>
      <c r="C1368" s="66">
        <v>524</v>
      </c>
      <c r="D1368" s="66">
        <v>520</v>
      </c>
    </row>
    <row r="1369" spans="1:4" ht="18">
      <c r="A1369" s="3" t="s">
        <v>6</v>
      </c>
      <c r="B1369" s="66">
        <v>0</v>
      </c>
      <c r="C1369" s="66">
        <v>532</v>
      </c>
      <c r="D1369" s="66">
        <v>585</v>
      </c>
    </row>
    <row r="1370" spans="1:4" ht="18">
      <c r="A1370" s="3" t="s">
        <v>7</v>
      </c>
      <c r="B1370" s="66">
        <v>3</v>
      </c>
      <c r="C1370" s="19">
        <v>892</v>
      </c>
      <c r="D1370" s="19">
        <v>986</v>
      </c>
    </row>
    <row r="1371" spans="1:4" ht="18">
      <c r="A1371" s="3" t="s">
        <v>8</v>
      </c>
      <c r="B1371" s="66">
        <v>0</v>
      </c>
      <c r="C1371" s="19">
        <v>958</v>
      </c>
      <c r="D1371" s="19">
        <v>1072</v>
      </c>
    </row>
    <row r="1372" spans="1:4" ht="18">
      <c r="A1372" s="3" t="s">
        <v>9</v>
      </c>
      <c r="B1372" s="66">
        <v>4</v>
      </c>
      <c r="C1372" s="19">
        <v>433</v>
      </c>
      <c r="D1372" s="19">
        <v>479</v>
      </c>
    </row>
    <row r="1373" spans="1:4" ht="18">
      <c r="A1373" s="3" t="s">
        <v>10</v>
      </c>
      <c r="B1373" s="66">
        <v>0</v>
      </c>
      <c r="C1373" s="19">
        <v>546</v>
      </c>
      <c r="D1373" s="19">
        <v>502</v>
      </c>
    </row>
    <row r="1374" spans="1:4" ht="18">
      <c r="A1374" s="3" t="s">
        <v>11</v>
      </c>
      <c r="B1374" s="66">
        <v>6</v>
      </c>
      <c r="C1374" s="19">
        <v>767</v>
      </c>
      <c r="D1374" s="19">
        <v>807</v>
      </c>
    </row>
    <row r="1375" spans="1:4" ht="18">
      <c r="A1375" s="3" t="s">
        <v>12</v>
      </c>
      <c r="B1375" s="66">
        <v>15</v>
      </c>
      <c r="C1375" s="19">
        <v>1952</v>
      </c>
      <c r="D1375" s="19">
        <v>2208</v>
      </c>
    </row>
    <row r="1376" spans="1:4" ht="18">
      <c r="A1376" s="188" t="s">
        <v>136</v>
      </c>
      <c r="B1376" s="188"/>
      <c r="C1376" s="188"/>
      <c r="D1376" s="188"/>
    </row>
    <row r="1377" spans="1:4" ht="17.399999999999999">
      <c r="A1377" s="20" t="s">
        <v>0</v>
      </c>
      <c r="B1377" s="21">
        <f>B1379+B1380+B1381+B1382+B1383+B1384+B1385+B1386+B1387+B1388+B1389</f>
        <v>39</v>
      </c>
      <c r="C1377" s="21">
        <f>C1379+C1380+C1381+C1382+C1383+C1384+C1385+C1386+C1387+C1388+C1389</f>
        <v>10205</v>
      </c>
      <c r="D1377" s="21">
        <f>D1379+D1380+D1381+D1382+D1383+D1384+D1385+D1386+D1387+D1388+D1389</f>
        <v>11060</v>
      </c>
    </row>
    <row r="1378" spans="1:4" ht="36">
      <c r="A1378" s="11" t="s">
        <v>140</v>
      </c>
      <c r="B1378" s="3"/>
      <c r="C1378" s="3"/>
      <c r="D1378" s="3"/>
    </row>
    <row r="1379" spans="1:4" ht="18">
      <c r="A1379" s="3" t="s">
        <v>2</v>
      </c>
      <c r="B1379" s="66">
        <v>0</v>
      </c>
      <c r="C1379" s="66">
        <v>1022</v>
      </c>
      <c r="D1379" s="66">
        <v>1023</v>
      </c>
    </row>
    <row r="1380" spans="1:4" ht="18">
      <c r="A1380" s="3" t="s">
        <v>3</v>
      </c>
      <c r="B1380" s="66">
        <v>9</v>
      </c>
      <c r="C1380" s="66">
        <v>1125</v>
      </c>
      <c r="D1380" s="66">
        <v>1235</v>
      </c>
    </row>
    <row r="1381" spans="1:4" ht="18">
      <c r="A1381" s="3" t="s">
        <v>4</v>
      </c>
      <c r="B1381" s="66">
        <v>0</v>
      </c>
      <c r="C1381" s="66">
        <v>984</v>
      </c>
      <c r="D1381" s="66">
        <v>1054</v>
      </c>
    </row>
    <row r="1382" spans="1:4" ht="18">
      <c r="A1382" s="3" t="s">
        <v>5</v>
      </c>
      <c r="B1382" s="66">
        <v>2</v>
      </c>
      <c r="C1382" s="66">
        <v>522</v>
      </c>
      <c r="D1382" s="66">
        <v>569</v>
      </c>
    </row>
    <row r="1383" spans="1:4" ht="18">
      <c r="A1383" s="3" t="s">
        <v>6</v>
      </c>
      <c r="B1383" s="66">
        <v>0</v>
      </c>
      <c r="C1383" s="66">
        <v>515</v>
      </c>
      <c r="D1383" s="66">
        <v>555</v>
      </c>
    </row>
    <row r="1384" spans="1:4" ht="18">
      <c r="A1384" s="3" t="s">
        <v>7</v>
      </c>
      <c r="B1384" s="66">
        <v>3</v>
      </c>
      <c r="C1384" s="19">
        <v>874</v>
      </c>
      <c r="D1384" s="19">
        <v>1013</v>
      </c>
    </row>
    <row r="1385" spans="1:4" ht="18">
      <c r="A1385" s="3" t="s">
        <v>8</v>
      </c>
      <c r="B1385" s="66">
        <v>0</v>
      </c>
      <c r="C1385" s="19">
        <v>1009</v>
      </c>
      <c r="D1385" s="19">
        <v>1150</v>
      </c>
    </row>
    <row r="1386" spans="1:4" ht="18">
      <c r="A1386" s="3" t="s">
        <v>9</v>
      </c>
      <c r="B1386" s="66">
        <v>4</v>
      </c>
      <c r="C1386" s="19">
        <v>473</v>
      </c>
      <c r="D1386" s="19">
        <v>488</v>
      </c>
    </row>
    <row r="1387" spans="1:4" ht="18">
      <c r="A1387" s="3" t="s">
        <v>10</v>
      </c>
      <c r="B1387" s="66">
        <v>0</v>
      </c>
      <c r="C1387" s="19">
        <v>552</v>
      </c>
      <c r="D1387" s="19">
        <v>520</v>
      </c>
    </row>
    <row r="1388" spans="1:4" ht="18">
      <c r="A1388" s="3" t="s">
        <v>11</v>
      </c>
      <c r="B1388" s="66">
        <v>6</v>
      </c>
      <c r="C1388" s="19">
        <v>969</v>
      </c>
      <c r="D1388" s="19">
        <v>961</v>
      </c>
    </row>
    <row r="1389" spans="1:4" ht="18">
      <c r="A1389" s="3" t="s">
        <v>12</v>
      </c>
      <c r="B1389" s="66">
        <v>15</v>
      </c>
      <c r="C1389" s="19">
        <v>2160</v>
      </c>
      <c r="D1389" s="19">
        <v>2492</v>
      </c>
    </row>
    <row r="1390" spans="1:4" ht="18">
      <c r="A1390" s="188" t="s">
        <v>137</v>
      </c>
      <c r="B1390" s="188"/>
      <c r="C1390" s="188"/>
      <c r="D1390" s="188"/>
    </row>
    <row r="1391" spans="1:4" ht="17.399999999999999">
      <c r="A1391" s="20" t="s">
        <v>0</v>
      </c>
      <c r="B1391" s="21">
        <f>B1393+B1394+B1395+B1396+B1397+B1398+B1399+B1400+B1401+B1402+B1403</f>
        <v>40</v>
      </c>
      <c r="C1391" s="21">
        <f>C1393+C1394+C1395+C1396+C1397+C1398+C1399+C1400+C1401+C1402+C1403</f>
        <v>11379</v>
      </c>
      <c r="D1391" s="21">
        <f>D1393+D1394+D1395+D1396+D1397+D1398+D1399+D1400+D1401+D1402+D1403</f>
        <v>11901</v>
      </c>
    </row>
    <row r="1392" spans="1:4" ht="36">
      <c r="A1392" s="11" t="s">
        <v>140</v>
      </c>
      <c r="B1392" s="3"/>
      <c r="C1392" s="3"/>
      <c r="D1392" s="3"/>
    </row>
    <row r="1393" spans="1:4" ht="18">
      <c r="A1393" s="3" t="s">
        <v>2</v>
      </c>
      <c r="B1393" s="66">
        <v>1</v>
      </c>
      <c r="C1393" s="66">
        <v>1521</v>
      </c>
      <c r="D1393" s="66">
        <v>1521</v>
      </c>
    </row>
    <row r="1394" spans="1:4" ht="18">
      <c r="A1394" s="3" t="s">
        <v>3</v>
      </c>
      <c r="B1394" s="66">
        <v>10</v>
      </c>
      <c r="C1394" s="66">
        <v>1188</v>
      </c>
      <c r="D1394" s="66">
        <v>1216</v>
      </c>
    </row>
    <row r="1395" spans="1:4" ht="18">
      <c r="A1395" s="3" t="s">
        <v>4</v>
      </c>
      <c r="B1395" s="66">
        <v>0</v>
      </c>
      <c r="C1395" s="66">
        <v>1007</v>
      </c>
      <c r="D1395" s="66">
        <v>1037</v>
      </c>
    </row>
    <row r="1396" spans="1:4" ht="18">
      <c r="A1396" s="3" t="s">
        <v>5</v>
      </c>
      <c r="B1396" s="66">
        <v>2</v>
      </c>
      <c r="C1396" s="66">
        <v>630</v>
      </c>
      <c r="D1396" s="66">
        <v>639</v>
      </c>
    </row>
    <row r="1397" spans="1:4" ht="18">
      <c r="A1397" s="3" t="s">
        <v>6</v>
      </c>
      <c r="B1397" s="66">
        <v>0</v>
      </c>
      <c r="C1397" s="66">
        <v>555</v>
      </c>
      <c r="D1397" s="66">
        <v>621</v>
      </c>
    </row>
    <row r="1398" spans="1:4" ht="18">
      <c r="A1398" s="3" t="s">
        <v>7</v>
      </c>
      <c r="B1398" s="66">
        <v>3</v>
      </c>
      <c r="C1398" s="19">
        <v>972</v>
      </c>
      <c r="D1398" s="19">
        <v>1055</v>
      </c>
    </row>
    <row r="1399" spans="1:4" ht="18">
      <c r="A1399" s="3" t="s">
        <v>8</v>
      </c>
      <c r="B1399" s="66">
        <v>0</v>
      </c>
      <c r="C1399" s="19">
        <v>1040</v>
      </c>
      <c r="D1399" s="19">
        <v>1157</v>
      </c>
    </row>
    <row r="1400" spans="1:4" ht="18">
      <c r="A1400" s="3" t="s">
        <v>9</v>
      </c>
      <c r="B1400" s="66">
        <v>3</v>
      </c>
      <c r="C1400" s="19">
        <v>474</v>
      </c>
      <c r="D1400" s="19">
        <v>491</v>
      </c>
    </row>
    <row r="1401" spans="1:4" ht="18">
      <c r="A1401" s="3" t="s">
        <v>10</v>
      </c>
      <c r="B1401" s="66">
        <v>0</v>
      </c>
      <c r="C1401" s="19">
        <v>530</v>
      </c>
      <c r="D1401" s="19">
        <v>511</v>
      </c>
    </row>
    <row r="1402" spans="1:4" ht="18">
      <c r="A1402" s="3" t="s">
        <v>11</v>
      </c>
      <c r="B1402" s="66">
        <v>6</v>
      </c>
      <c r="C1402" s="19">
        <v>962</v>
      </c>
      <c r="D1402" s="19">
        <v>941</v>
      </c>
    </row>
    <row r="1403" spans="1:4" ht="18">
      <c r="A1403" s="3" t="s">
        <v>12</v>
      </c>
      <c r="B1403" s="66">
        <v>15</v>
      </c>
      <c r="C1403" s="19">
        <v>2500</v>
      </c>
      <c r="D1403" s="19">
        <v>2712</v>
      </c>
    </row>
    <row r="1404" spans="1:4" ht="18">
      <c r="A1404" s="188" t="s">
        <v>138</v>
      </c>
      <c r="B1404" s="188"/>
      <c r="C1404" s="188"/>
      <c r="D1404" s="188"/>
    </row>
    <row r="1405" spans="1:4" ht="17.399999999999999">
      <c r="A1405" s="20" t="s">
        <v>0</v>
      </c>
      <c r="B1405" s="21">
        <f>B1407+B1408+B1409+B1410+B1411+B1412+B1413+B1414+B1415+B1416+B1417</f>
        <v>42</v>
      </c>
      <c r="C1405" s="21">
        <f>C1407+C1408+C1409+C1410+C1411+C1412+C1413+C1414+C1415+C1416+C1417</f>
        <v>12185</v>
      </c>
      <c r="D1405" s="21">
        <f>D1407+D1408+D1409+D1410+D1411+D1412+D1413+D1414+D1415+D1416+D1417</f>
        <v>13162</v>
      </c>
    </row>
    <row r="1406" spans="1:4" ht="36">
      <c r="A1406" s="11" t="s">
        <v>140</v>
      </c>
      <c r="B1406" s="3"/>
      <c r="C1406" s="3"/>
      <c r="D1406" s="3"/>
    </row>
    <row r="1407" spans="1:4" ht="18">
      <c r="A1407" s="3" t="s">
        <v>2</v>
      </c>
      <c r="B1407" s="66">
        <v>1</v>
      </c>
      <c r="C1407" s="66">
        <v>1572</v>
      </c>
      <c r="D1407" s="66">
        <v>1572</v>
      </c>
    </row>
    <row r="1408" spans="1:4" ht="18">
      <c r="A1408" s="3" t="s">
        <v>3</v>
      </c>
      <c r="B1408" s="66">
        <v>10</v>
      </c>
      <c r="C1408" s="66">
        <v>1167</v>
      </c>
      <c r="D1408" s="66">
        <v>1228</v>
      </c>
    </row>
    <row r="1409" spans="1:5" ht="18">
      <c r="A1409" s="3" t="s">
        <v>4</v>
      </c>
      <c r="B1409" s="66">
        <v>1</v>
      </c>
      <c r="C1409" s="66">
        <v>1082</v>
      </c>
      <c r="D1409" s="66">
        <v>1088</v>
      </c>
    </row>
    <row r="1410" spans="1:5" ht="18">
      <c r="A1410" s="3" t="s">
        <v>5</v>
      </c>
      <c r="B1410" s="66">
        <v>2</v>
      </c>
      <c r="C1410" s="66">
        <v>660</v>
      </c>
      <c r="D1410" s="66">
        <v>700</v>
      </c>
    </row>
    <row r="1411" spans="1:5" ht="18">
      <c r="A1411" s="3" t="s">
        <v>6</v>
      </c>
      <c r="B1411" s="66">
        <v>0</v>
      </c>
      <c r="C1411" s="66">
        <v>542</v>
      </c>
      <c r="D1411" s="66">
        <v>633</v>
      </c>
    </row>
    <row r="1412" spans="1:5" ht="18">
      <c r="A1412" s="3" t="s">
        <v>7</v>
      </c>
      <c r="B1412" s="66">
        <v>3</v>
      </c>
      <c r="C1412" s="19">
        <v>1030</v>
      </c>
      <c r="D1412" s="19">
        <v>1103</v>
      </c>
    </row>
    <row r="1413" spans="1:5" ht="18">
      <c r="A1413" s="3" t="s">
        <v>8</v>
      </c>
      <c r="B1413" s="66">
        <v>0</v>
      </c>
      <c r="C1413" s="19">
        <v>1067</v>
      </c>
      <c r="D1413" s="19">
        <v>1237</v>
      </c>
    </row>
    <row r="1414" spans="1:5" ht="18">
      <c r="A1414" s="3" t="s">
        <v>9</v>
      </c>
      <c r="B1414" s="66">
        <v>4</v>
      </c>
      <c r="C1414" s="19">
        <v>390</v>
      </c>
      <c r="D1414" s="19">
        <v>460</v>
      </c>
    </row>
    <row r="1415" spans="1:5" ht="18">
      <c r="A1415" s="3" t="s">
        <v>10</v>
      </c>
      <c r="B1415" s="66">
        <v>0</v>
      </c>
      <c r="C1415" s="19">
        <v>610</v>
      </c>
      <c r="D1415" s="19">
        <v>591</v>
      </c>
    </row>
    <row r="1416" spans="1:5" ht="18">
      <c r="A1416" s="3" t="s">
        <v>11</v>
      </c>
      <c r="B1416" s="66">
        <v>6</v>
      </c>
      <c r="C1416" s="19">
        <v>968</v>
      </c>
      <c r="D1416" s="19">
        <v>936</v>
      </c>
    </row>
    <row r="1417" spans="1:5" ht="18">
      <c r="A1417" s="3" t="s">
        <v>12</v>
      </c>
      <c r="B1417" s="66">
        <v>15</v>
      </c>
      <c r="C1417" s="19">
        <v>3097</v>
      </c>
      <c r="D1417" s="19">
        <v>3614</v>
      </c>
    </row>
    <row r="1418" spans="1:5" ht="18">
      <c r="A1418" s="188" t="s">
        <v>139</v>
      </c>
      <c r="B1418" s="188"/>
      <c r="C1418" s="188"/>
      <c r="D1418" s="188"/>
    </row>
    <row r="1419" spans="1:5" ht="17.399999999999999">
      <c r="A1419" s="20" t="s">
        <v>0</v>
      </c>
      <c r="B1419" s="21">
        <f>B1421+B1422+B1423+B1424+B1425+B1426+B1427+B1428+B1429+B1430+B1431</f>
        <v>44</v>
      </c>
      <c r="C1419" s="21">
        <f>C1421+C1422+C1423+C1424+C1425+C1426+C1427+C1428+C1429+C1430+C1431</f>
        <v>13045</v>
      </c>
      <c r="D1419" s="21">
        <f>D1421+D1422+D1423+D1424+D1425+D1426+D1427+D1428+D1429+D1430+D1431</f>
        <v>14354</v>
      </c>
      <c r="E1419" s="13"/>
    </row>
    <row r="1420" spans="1:5" ht="36">
      <c r="A1420" s="11" t="s">
        <v>140</v>
      </c>
      <c r="B1420" s="3"/>
      <c r="C1420" s="3"/>
      <c r="D1420" s="3"/>
      <c r="E1420" s="13"/>
    </row>
    <row r="1421" spans="1:5" ht="18">
      <c r="A1421" s="3" t="s">
        <v>2</v>
      </c>
      <c r="B1421" s="67">
        <v>1</v>
      </c>
      <c r="C1421" s="67">
        <v>1634</v>
      </c>
      <c r="D1421" s="87">
        <v>1654</v>
      </c>
      <c r="E1421" s="88"/>
    </row>
    <row r="1422" spans="1:5" ht="18">
      <c r="A1422" s="3" t="s">
        <v>3</v>
      </c>
      <c r="B1422" s="67">
        <v>11</v>
      </c>
      <c r="C1422" s="67">
        <v>1445</v>
      </c>
      <c r="D1422" s="87">
        <v>1527</v>
      </c>
      <c r="E1422" s="88"/>
    </row>
    <row r="1423" spans="1:5" ht="18">
      <c r="A1423" s="3" t="s">
        <v>4</v>
      </c>
      <c r="B1423" s="67">
        <v>2</v>
      </c>
      <c r="C1423" s="67">
        <v>1094</v>
      </c>
      <c r="D1423" s="87">
        <v>1091</v>
      </c>
      <c r="E1423" s="88"/>
    </row>
    <row r="1424" spans="1:5" ht="18">
      <c r="A1424" s="3" t="s">
        <v>5</v>
      </c>
      <c r="B1424" s="67">
        <v>2</v>
      </c>
      <c r="C1424" s="67">
        <v>668</v>
      </c>
      <c r="D1424" s="87">
        <v>842</v>
      </c>
      <c r="E1424" s="88"/>
    </row>
    <row r="1425" spans="1:5" ht="18">
      <c r="A1425" s="3" t="s">
        <v>6</v>
      </c>
      <c r="B1425" s="67">
        <v>0</v>
      </c>
      <c r="C1425" s="67">
        <v>743</v>
      </c>
      <c r="D1425" s="87">
        <v>759</v>
      </c>
      <c r="E1425" s="88"/>
    </row>
    <row r="1426" spans="1:5" ht="18">
      <c r="A1426" s="3" t="s">
        <v>7</v>
      </c>
      <c r="B1426" s="67">
        <v>3</v>
      </c>
      <c r="C1426" s="19">
        <v>1135</v>
      </c>
      <c r="D1426" s="19">
        <v>1221</v>
      </c>
      <c r="E1426" s="88"/>
    </row>
    <row r="1427" spans="1:5" ht="18">
      <c r="A1427" s="3" t="s">
        <v>8</v>
      </c>
      <c r="B1427" s="67">
        <v>0</v>
      </c>
      <c r="C1427" s="19">
        <v>1162</v>
      </c>
      <c r="D1427" s="19">
        <v>1259</v>
      </c>
      <c r="E1427" s="88"/>
    </row>
    <row r="1428" spans="1:5" ht="18">
      <c r="A1428" s="3" t="s">
        <v>9</v>
      </c>
      <c r="B1428" s="67">
        <v>3</v>
      </c>
      <c r="C1428" s="19">
        <v>411</v>
      </c>
      <c r="D1428" s="19">
        <v>466</v>
      </c>
      <c r="E1428" s="88"/>
    </row>
    <row r="1429" spans="1:5" ht="18">
      <c r="A1429" s="3" t="s">
        <v>10</v>
      </c>
      <c r="B1429" s="67">
        <v>0</v>
      </c>
      <c r="C1429" s="19">
        <v>606</v>
      </c>
      <c r="D1429" s="19">
        <v>619</v>
      </c>
      <c r="E1429" s="88"/>
    </row>
    <row r="1430" spans="1:5" ht="18">
      <c r="A1430" s="3" t="s">
        <v>11</v>
      </c>
      <c r="B1430" s="67">
        <v>6</v>
      </c>
      <c r="C1430" s="19">
        <v>968</v>
      </c>
      <c r="D1430" s="19">
        <v>939</v>
      </c>
      <c r="E1430" s="88"/>
    </row>
    <row r="1431" spans="1:5" ht="18">
      <c r="A1431" s="3" t="s">
        <v>12</v>
      </c>
      <c r="B1431" s="67">
        <v>16</v>
      </c>
      <c r="C1431" s="19">
        <v>3179</v>
      </c>
      <c r="D1431" s="19">
        <v>3977</v>
      </c>
      <c r="E1431" s="88"/>
    </row>
    <row r="1432" spans="1:5" ht="18">
      <c r="A1432" s="188" t="s">
        <v>259</v>
      </c>
      <c r="B1432" s="188"/>
      <c r="C1432" s="188"/>
      <c r="D1432" s="188"/>
      <c r="E1432" s="88"/>
    </row>
    <row r="1433" spans="1:5" ht="18">
      <c r="A1433" s="20" t="s">
        <v>0</v>
      </c>
      <c r="B1433" s="21">
        <f>B1435+B1436+B1437+B1438+B1439+B1440+B1441+B1442+B1443+B1444+B1445</f>
        <v>44</v>
      </c>
      <c r="C1433" s="21">
        <f>C1435+C1436+C1437+C1438+C1439+C1440+C1441+C1442+C1443+C1444+C1445</f>
        <v>13652</v>
      </c>
      <c r="D1433" s="21">
        <f>D1435+D1436+D1437+D1438+D1439+D1440+D1441+D1442+D1443+D1444+D1445</f>
        <v>14507</v>
      </c>
      <c r="E1433" s="88"/>
    </row>
    <row r="1434" spans="1:5" ht="36">
      <c r="A1434" s="11" t="s">
        <v>140</v>
      </c>
      <c r="B1434" s="3"/>
      <c r="C1434" s="3"/>
      <c r="D1434" s="3"/>
      <c r="E1434" s="88"/>
    </row>
    <row r="1435" spans="1:5" ht="18">
      <c r="A1435" s="3" t="s">
        <v>2</v>
      </c>
      <c r="B1435" s="168">
        <v>1</v>
      </c>
      <c r="C1435" s="168">
        <v>1567</v>
      </c>
      <c r="D1435" s="168">
        <v>1565</v>
      </c>
      <c r="E1435" s="88"/>
    </row>
    <row r="1436" spans="1:5" ht="18">
      <c r="A1436" s="3" t="s">
        <v>3</v>
      </c>
      <c r="B1436" s="168">
        <v>11</v>
      </c>
      <c r="C1436" s="168">
        <v>1343</v>
      </c>
      <c r="D1436" s="168">
        <v>1727</v>
      </c>
      <c r="E1436" s="88"/>
    </row>
    <row r="1437" spans="1:5" ht="18">
      <c r="A1437" s="3" t="s">
        <v>4</v>
      </c>
      <c r="B1437" s="168">
        <v>2</v>
      </c>
      <c r="C1437" s="168">
        <v>1069</v>
      </c>
      <c r="D1437" s="168">
        <v>1034</v>
      </c>
      <c r="E1437" s="88"/>
    </row>
    <row r="1438" spans="1:5" ht="18">
      <c r="A1438" s="3" t="s">
        <v>5</v>
      </c>
      <c r="B1438" s="168">
        <v>2</v>
      </c>
      <c r="C1438" s="168">
        <v>859</v>
      </c>
      <c r="D1438" s="168">
        <v>888</v>
      </c>
      <c r="E1438" s="88"/>
    </row>
    <row r="1439" spans="1:5" ht="18">
      <c r="A1439" s="3" t="s">
        <v>6</v>
      </c>
      <c r="B1439" s="168">
        <v>0</v>
      </c>
      <c r="C1439" s="168">
        <v>773</v>
      </c>
      <c r="D1439" s="168">
        <v>851</v>
      </c>
      <c r="E1439" s="88"/>
    </row>
    <row r="1440" spans="1:5" ht="18">
      <c r="A1440" s="3" t="s">
        <v>7</v>
      </c>
      <c r="B1440" s="168">
        <v>3</v>
      </c>
      <c r="C1440" s="19">
        <v>1190</v>
      </c>
      <c r="D1440" s="19">
        <v>1209</v>
      </c>
      <c r="E1440" s="88"/>
    </row>
    <row r="1441" spans="1:5" ht="18">
      <c r="A1441" s="3" t="s">
        <v>8</v>
      </c>
      <c r="B1441" s="168">
        <v>0</v>
      </c>
      <c r="C1441" s="19">
        <v>1175</v>
      </c>
      <c r="D1441" s="19">
        <v>1260</v>
      </c>
      <c r="E1441" s="88"/>
    </row>
    <row r="1442" spans="1:5" ht="18">
      <c r="A1442" s="3" t="s">
        <v>9</v>
      </c>
      <c r="B1442" s="168">
        <v>3</v>
      </c>
      <c r="C1442" s="19">
        <v>428</v>
      </c>
      <c r="D1442" s="19">
        <v>472</v>
      </c>
      <c r="E1442" s="88"/>
    </row>
    <row r="1443" spans="1:5" ht="18">
      <c r="A1443" s="3" t="s">
        <v>10</v>
      </c>
      <c r="B1443" s="168">
        <v>0</v>
      </c>
      <c r="C1443" s="19">
        <v>638</v>
      </c>
      <c r="D1443" s="19">
        <v>621</v>
      </c>
      <c r="E1443" s="88"/>
    </row>
    <row r="1444" spans="1:5" ht="18">
      <c r="A1444" s="3" t="s">
        <v>11</v>
      </c>
      <c r="B1444" s="168">
        <v>6</v>
      </c>
      <c r="C1444" s="19">
        <v>950</v>
      </c>
      <c r="D1444" s="19">
        <v>890</v>
      </c>
      <c r="E1444" s="88"/>
    </row>
    <row r="1445" spans="1:5" ht="18">
      <c r="A1445" s="3" t="s">
        <v>12</v>
      </c>
      <c r="B1445" s="168">
        <v>16</v>
      </c>
      <c r="C1445" s="19">
        <v>3660</v>
      </c>
      <c r="D1445" s="19">
        <v>3990</v>
      </c>
      <c r="E1445" s="88"/>
    </row>
    <row r="1446" spans="1:5" ht="18">
      <c r="A1446" s="169"/>
      <c r="B1446" s="167"/>
      <c r="C1446" s="170"/>
      <c r="D1446" s="170"/>
      <c r="E1446" s="88"/>
    </row>
    <row r="1447" spans="1:5" ht="17.399999999999999">
      <c r="A1447" s="240" t="s">
        <v>223</v>
      </c>
      <c r="B1447" s="240"/>
      <c r="C1447" s="240"/>
      <c r="D1447" s="240"/>
    </row>
    <row r="1448" spans="1:5" ht="18">
      <c r="A1448" s="188" t="s">
        <v>139</v>
      </c>
      <c r="B1448" s="188"/>
      <c r="C1448" s="188"/>
      <c r="D1448" s="188"/>
    </row>
    <row r="1449" spans="1:5" ht="17.399999999999999">
      <c r="A1449" s="20" t="s">
        <v>0</v>
      </c>
      <c r="B1449" s="21">
        <f>B1451+B1452+B1453+B1454+B1455+B1456+B1457+B1458+B1459+B1460+B1461</f>
        <v>12</v>
      </c>
      <c r="C1449" s="21">
        <f>C1451+C1452+C1453+C1454+C1455+C1456+C1457+C1458+C1459+C1460+C1461</f>
        <v>459</v>
      </c>
      <c r="D1449" s="21">
        <f>D1451+D1452+D1453+D1454+D1455+D1456+D1457+D1458+D1459+D1460+D1461</f>
        <v>459</v>
      </c>
    </row>
    <row r="1450" spans="1:5" ht="36">
      <c r="A1450" s="11" t="s">
        <v>140</v>
      </c>
      <c r="B1450" s="3"/>
      <c r="C1450" s="3"/>
      <c r="D1450" s="3"/>
    </row>
    <row r="1451" spans="1:5" ht="18">
      <c r="A1451" s="3" t="s">
        <v>2</v>
      </c>
      <c r="B1451" s="68">
        <v>5</v>
      </c>
      <c r="C1451" s="68">
        <v>170</v>
      </c>
      <c r="D1451" s="68">
        <v>170</v>
      </c>
    </row>
    <row r="1452" spans="1:5" ht="18">
      <c r="A1452" s="3" t="s">
        <v>3</v>
      </c>
      <c r="B1452" s="68">
        <v>2</v>
      </c>
      <c r="C1452" s="68">
        <v>140</v>
      </c>
      <c r="D1452" s="68">
        <v>140</v>
      </c>
    </row>
    <row r="1453" spans="1:5" ht="18">
      <c r="A1453" s="3" t="s">
        <v>4</v>
      </c>
      <c r="B1453" s="68">
        <v>0</v>
      </c>
      <c r="C1453" s="68">
        <v>0</v>
      </c>
      <c r="D1453" s="68">
        <v>0</v>
      </c>
    </row>
    <row r="1454" spans="1:5" ht="18">
      <c r="A1454" s="3" t="s">
        <v>5</v>
      </c>
      <c r="B1454" s="68">
        <v>1</v>
      </c>
      <c r="C1454" s="68">
        <v>20</v>
      </c>
      <c r="D1454" s="68">
        <v>20</v>
      </c>
    </row>
    <row r="1455" spans="1:5" ht="18">
      <c r="A1455" s="3" t="s">
        <v>6</v>
      </c>
      <c r="B1455" s="68">
        <v>0</v>
      </c>
      <c r="C1455" s="68">
        <v>0</v>
      </c>
      <c r="D1455" s="68">
        <v>0</v>
      </c>
    </row>
    <row r="1456" spans="1:5" ht="18">
      <c r="A1456" s="3" t="s">
        <v>7</v>
      </c>
      <c r="B1456" s="68">
        <v>0</v>
      </c>
      <c r="C1456" s="19">
        <v>0</v>
      </c>
      <c r="D1456" s="19">
        <v>0</v>
      </c>
    </row>
    <row r="1457" spans="1:4" ht="18">
      <c r="A1457" s="3" t="s">
        <v>8</v>
      </c>
      <c r="B1457" s="68">
        <v>1</v>
      </c>
      <c r="C1457" s="19">
        <v>0</v>
      </c>
      <c r="D1457" s="19">
        <v>0</v>
      </c>
    </row>
    <row r="1458" spans="1:4" ht="18">
      <c r="A1458" s="3" t="s">
        <v>9</v>
      </c>
      <c r="B1458" s="68">
        <v>0</v>
      </c>
      <c r="C1458" s="19">
        <v>0</v>
      </c>
      <c r="D1458" s="19">
        <v>0</v>
      </c>
    </row>
    <row r="1459" spans="1:4" ht="18">
      <c r="A1459" s="3" t="s">
        <v>10</v>
      </c>
      <c r="B1459" s="68">
        <v>0</v>
      </c>
      <c r="C1459" s="19">
        <v>0</v>
      </c>
      <c r="D1459" s="19">
        <v>0</v>
      </c>
    </row>
    <row r="1460" spans="1:4" ht="18">
      <c r="A1460" s="3" t="s">
        <v>11</v>
      </c>
      <c r="B1460" s="68">
        <v>0</v>
      </c>
      <c r="C1460" s="19">
        <v>0</v>
      </c>
      <c r="D1460" s="19">
        <v>0</v>
      </c>
    </row>
    <row r="1461" spans="1:4" ht="18">
      <c r="A1461" s="3" t="s">
        <v>12</v>
      </c>
      <c r="B1461" s="68">
        <v>3</v>
      </c>
      <c r="C1461" s="19">
        <v>129</v>
      </c>
      <c r="D1461" s="19">
        <v>129</v>
      </c>
    </row>
    <row r="1463" spans="1:4" ht="17.399999999999999">
      <c r="A1463" s="240" t="s">
        <v>223</v>
      </c>
      <c r="B1463" s="240"/>
      <c r="C1463" s="240"/>
      <c r="D1463" s="240"/>
    </row>
    <row r="1464" spans="1:4" ht="18">
      <c r="A1464" s="188" t="s">
        <v>259</v>
      </c>
      <c r="B1464" s="188"/>
      <c r="C1464" s="188"/>
      <c r="D1464" s="188"/>
    </row>
    <row r="1465" spans="1:4" ht="17.399999999999999">
      <c r="A1465" s="20" t="s">
        <v>0</v>
      </c>
      <c r="B1465" s="21">
        <f>B1467+B1468+B1469+B1470+B1471+B1472+B1473+B1474+B1475+B1476+B1477</f>
        <v>15</v>
      </c>
      <c r="C1465" s="21">
        <f>C1467+C1468+C1469+C1470+C1471+C1472+C1473+C1474+C1475+C1476+C1477</f>
        <v>539</v>
      </c>
      <c r="D1465" s="21">
        <f>D1467+D1468+D1469+D1470+D1471+D1472+D1473+D1474+D1475+D1476+D1477</f>
        <v>539</v>
      </c>
    </row>
    <row r="1466" spans="1:4" ht="36">
      <c r="A1466" s="11" t="s">
        <v>140</v>
      </c>
      <c r="B1466" s="3"/>
      <c r="C1466" s="3"/>
      <c r="D1466" s="3"/>
    </row>
    <row r="1467" spans="1:4" ht="18">
      <c r="A1467" s="3" t="s">
        <v>2</v>
      </c>
      <c r="B1467" s="130">
        <v>7</v>
      </c>
      <c r="C1467" s="130">
        <v>238</v>
      </c>
      <c r="D1467" s="130">
        <v>238</v>
      </c>
    </row>
    <row r="1468" spans="1:4" ht="18">
      <c r="A1468" s="3" t="s">
        <v>3</v>
      </c>
      <c r="B1468" s="130">
        <v>2</v>
      </c>
      <c r="C1468" s="130">
        <v>113</v>
      </c>
      <c r="D1468" s="130">
        <v>113</v>
      </c>
    </row>
    <row r="1469" spans="1:4" ht="18">
      <c r="A1469" s="3" t="s">
        <v>4</v>
      </c>
      <c r="B1469" s="130">
        <v>0</v>
      </c>
      <c r="C1469" s="130">
        <v>0</v>
      </c>
      <c r="D1469" s="130">
        <v>0</v>
      </c>
    </row>
    <row r="1470" spans="1:4" ht="18">
      <c r="A1470" s="3" t="s">
        <v>5</v>
      </c>
      <c r="B1470" s="130">
        <v>1</v>
      </c>
      <c r="C1470" s="130">
        <v>14</v>
      </c>
      <c r="D1470" s="130">
        <v>14</v>
      </c>
    </row>
    <row r="1471" spans="1:4" ht="18">
      <c r="A1471" s="3" t="s">
        <v>6</v>
      </c>
      <c r="B1471" s="130">
        <v>0</v>
      </c>
      <c r="C1471" s="130">
        <v>0</v>
      </c>
      <c r="D1471" s="130">
        <v>0</v>
      </c>
    </row>
    <row r="1472" spans="1:4" ht="18">
      <c r="A1472" s="3" t="s">
        <v>7</v>
      </c>
      <c r="B1472" s="130">
        <v>0</v>
      </c>
      <c r="C1472" s="19">
        <v>0</v>
      </c>
      <c r="D1472" s="19">
        <v>0</v>
      </c>
    </row>
    <row r="1473" spans="1:4" ht="18">
      <c r="A1473" s="3" t="s">
        <v>8</v>
      </c>
      <c r="B1473" s="130">
        <v>1</v>
      </c>
      <c r="C1473" s="19">
        <v>16</v>
      </c>
      <c r="D1473" s="19">
        <v>16</v>
      </c>
    </row>
    <row r="1474" spans="1:4" ht="18">
      <c r="A1474" s="3" t="s">
        <v>9</v>
      </c>
      <c r="B1474" s="130">
        <v>0</v>
      </c>
      <c r="C1474" s="19">
        <v>0</v>
      </c>
      <c r="D1474" s="19">
        <v>0</v>
      </c>
    </row>
    <row r="1475" spans="1:4" ht="18">
      <c r="A1475" s="3" t="s">
        <v>10</v>
      </c>
      <c r="B1475" s="130">
        <v>0</v>
      </c>
      <c r="C1475" s="19">
        <v>0</v>
      </c>
      <c r="D1475" s="19">
        <v>0</v>
      </c>
    </row>
    <row r="1476" spans="1:4" ht="18">
      <c r="A1476" s="3" t="s">
        <v>11</v>
      </c>
      <c r="B1476" s="130">
        <v>0</v>
      </c>
      <c r="C1476" s="19">
        <v>0</v>
      </c>
      <c r="D1476" s="19">
        <v>0</v>
      </c>
    </row>
    <row r="1477" spans="1:4" ht="18">
      <c r="A1477" s="3" t="s">
        <v>12</v>
      </c>
      <c r="B1477" s="130">
        <v>4</v>
      </c>
      <c r="C1477" s="19">
        <v>158</v>
      </c>
      <c r="D1477" s="19">
        <v>158</v>
      </c>
    </row>
  </sheetData>
  <mergeCells count="258">
    <mergeCell ref="A1432:D1432"/>
    <mergeCell ref="A1463:D1463"/>
    <mergeCell ref="A1464:D1464"/>
    <mergeCell ref="E20:G20"/>
    <mergeCell ref="A1111:G1111"/>
    <mergeCell ref="B77:B78"/>
    <mergeCell ref="C77:G77"/>
    <mergeCell ref="A77:A78"/>
    <mergeCell ref="A39:D39"/>
    <mergeCell ref="B723:F723"/>
    <mergeCell ref="B703:H703"/>
    <mergeCell ref="B766:F766"/>
    <mergeCell ref="B770:C770"/>
    <mergeCell ref="D770:E770"/>
    <mergeCell ref="B768:B769"/>
    <mergeCell ref="D768:D769"/>
    <mergeCell ref="C52:G52"/>
    <mergeCell ref="B794:F794"/>
    <mergeCell ref="A796:A797"/>
    <mergeCell ref="A816:I816"/>
    <mergeCell ref="A722:J722"/>
    <mergeCell ref="B744:N744"/>
    <mergeCell ref="I745:K745"/>
    <mergeCell ref="L745:N745"/>
    <mergeCell ref="G745:H745"/>
    <mergeCell ref="B274:B275"/>
    <mergeCell ref="C274:F274"/>
    <mergeCell ref="G274:G275"/>
    <mergeCell ref="A271:G271"/>
    <mergeCell ref="A274:A275"/>
    <mergeCell ref="A492:A493"/>
    <mergeCell ref="A490:G490"/>
    <mergeCell ref="G659:H659"/>
    <mergeCell ref="A633:G633"/>
    <mergeCell ref="A534:H534"/>
    <mergeCell ref="B535:F535"/>
    <mergeCell ref="A575:G575"/>
    <mergeCell ref="B576:E576"/>
    <mergeCell ref="A555:G555"/>
    <mergeCell ref="B556:E556"/>
    <mergeCell ref="C512:D512"/>
    <mergeCell ref="B512:B513"/>
    <mergeCell ref="E512:E513"/>
    <mergeCell ref="A511:E511"/>
    <mergeCell ref="A510:E510"/>
    <mergeCell ref="A595:H595"/>
    <mergeCell ref="A614:H614"/>
    <mergeCell ref="A197:A198"/>
    <mergeCell ref="B129:G129"/>
    <mergeCell ref="A152:A153"/>
    <mergeCell ref="B152:B153"/>
    <mergeCell ref="C152:G152"/>
    <mergeCell ref="C222:F222"/>
    <mergeCell ref="A169:G169"/>
    <mergeCell ref="A171:A173"/>
    <mergeCell ref="G222:G223"/>
    <mergeCell ref="A196:G196"/>
    <mergeCell ref="A1112:G1112"/>
    <mergeCell ref="A1113:A1114"/>
    <mergeCell ref="B1113:B1114"/>
    <mergeCell ref="A1058:G1058"/>
    <mergeCell ref="A1059:G1059"/>
    <mergeCell ref="A1060:A1061"/>
    <mergeCell ref="I726:K726"/>
    <mergeCell ref="K637:L637"/>
    <mergeCell ref="A793:H793"/>
    <mergeCell ref="A636:A638"/>
    <mergeCell ref="B658:J658"/>
    <mergeCell ref="J768:J769"/>
    <mergeCell ref="B636:L636"/>
    <mergeCell ref="I637:J637"/>
    <mergeCell ref="A768:A769"/>
    <mergeCell ref="I659:J659"/>
    <mergeCell ref="A703:A705"/>
    <mergeCell ref="A725:A727"/>
    <mergeCell ref="E726:F726"/>
    <mergeCell ref="G726:H726"/>
    <mergeCell ref="F768:F769"/>
    <mergeCell ref="L726:N726"/>
    <mergeCell ref="L768:L769"/>
    <mergeCell ref="F770:I770"/>
    <mergeCell ref="A1263:G1263"/>
    <mergeCell ref="A1264:G1264"/>
    <mergeCell ref="A1265:A1266"/>
    <mergeCell ref="C1265:F1265"/>
    <mergeCell ref="A1134:G1134"/>
    <mergeCell ref="A1135:G1135"/>
    <mergeCell ref="A1136:A1137"/>
    <mergeCell ref="C1136:F1136"/>
    <mergeCell ref="A1160:G1160"/>
    <mergeCell ref="A1161:G1161"/>
    <mergeCell ref="A1162:A1163"/>
    <mergeCell ref="C1162:F1162"/>
    <mergeCell ref="A1240:G1240"/>
    <mergeCell ref="A1241:G1241"/>
    <mergeCell ref="A1218:A1219"/>
    <mergeCell ref="A1216:G1216"/>
    <mergeCell ref="A1217:G1217"/>
    <mergeCell ref="A1186:G1186"/>
    <mergeCell ref="A1187:G1187"/>
    <mergeCell ref="A1188:A1189"/>
    <mergeCell ref="C1188:F1188"/>
    <mergeCell ref="B817:G817"/>
    <mergeCell ref="B963:B964"/>
    <mergeCell ref="A944:E944"/>
    <mergeCell ref="A949:E949"/>
    <mergeCell ref="A961:G961"/>
    <mergeCell ref="A962:G962"/>
    <mergeCell ref="A1009:G1009"/>
    <mergeCell ref="A1033:G1033"/>
    <mergeCell ref="A1008:G1008"/>
    <mergeCell ref="A985:G985"/>
    <mergeCell ref="A986:G986"/>
    <mergeCell ref="A1010:A1011"/>
    <mergeCell ref="C1010:F1010"/>
    <mergeCell ref="A851:G851"/>
    <mergeCell ref="B852:F852"/>
    <mergeCell ref="A918:G918"/>
    <mergeCell ref="A926:F926"/>
    <mergeCell ref="A935:F935"/>
    <mergeCell ref="A17:D17"/>
    <mergeCell ref="B249:G249"/>
    <mergeCell ref="A1448:D1448"/>
    <mergeCell ref="A1447:D1447"/>
    <mergeCell ref="A471:E471"/>
    <mergeCell ref="B363:E363"/>
    <mergeCell ref="B407:E407"/>
    <mergeCell ref="A384:E384"/>
    <mergeCell ref="A316:G316"/>
    <mergeCell ref="A428:E428"/>
    <mergeCell ref="A317:G317"/>
    <mergeCell ref="B451:E451"/>
    <mergeCell ref="A684:A686"/>
    <mergeCell ref="A681:G681"/>
    <mergeCell ref="B682:E682"/>
    <mergeCell ref="A498:G498"/>
    <mergeCell ref="A499:A500"/>
    <mergeCell ref="A658:A660"/>
    <mergeCell ref="A1087:G1087"/>
    <mergeCell ref="A1242:A1243"/>
    <mergeCell ref="B854:G854"/>
    <mergeCell ref="A854:A855"/>
    <mergeCell ref="A744:A746"/>
    <mergeCell ref="E745:F745"/>
    <mergeCell ref="A1:E1"/>
    <mergeCell ref="B2:C2"/>
    <mergeCell ref="D2:E2"/>
    <mergeCell ref="F2:G2"/>
    <mergeCell ref="A299:A300"/>
    <mergeCell ref="B299:B300"/>
    <mergeCell ref="C299:F299"/>
    <mergeCell ref="G299:G300"/>
    <mergeCell ref="B301:G301"/>
    <mergeCell ref="B79:G79"/>
    <mergeCell ref="A102:A103"/>
    <mergeCell ref="B102:B103"/>
    <mergeCell ref="C102:G102"/>
    <mergeCell ref="B154:G154"/>
    <mergeCell ref="B276:G276"/>
    <mergeCell ref="B224:G224"/>
    <mergeCell ref="C197:F197"/>
    <mergeCell ref="A272:G272"/>
    <mergeCell ref="A247:A248"/>
    <mergeCell ref="B247:B248"/>
    <mergeCell ref="C247:F247"/>
    <mergeCell ref="G247:G248"/>
    <mergeCell ref="A195:G195"/>
    <mergeCell ref="A20:D20"/>
    <mergeCell ref="A1418:D1418"/>
    <mergeCell ref="A1362:D1362"/>
    <mergeCell ref="A1376:D1376"/>
    <mergeCell ref="A1390:D1390"/>
    <mergeCell ref="A1404:D1404"/>
    <mergeCell ref="A1289:G1289"/>
    <mergeCell ref="A1290:G1290"/>
    <mergeCell ref="A1291:A1292"/>
    <mergeCell ref="C1291:F1291"/>
    <mergeCell ref="A1344:F1344"/>
    <mergeCell ref="B1346:B1347"/>
    <mergeCell ref="C1346:D1346"/>
    <mergeCell ref="A1346:A1347"/>
    <mergeCell ref="A1348:D1348"/>
    <mergeCell ref="A1315:G1315"/>
    <mergeCell ref="A1316:G1316"/>
    <mergeCell ref="A1317:A1318"/>
    <mergeCell ref="C1317:F1317"/>
    <mergeCell ref="A763:J763"/>
    <mergeCell ref="A765:H765"/>
    <mergeCell ref="H827:H828"/>
    <mergeCell ref="H836:H837"/>
    <mergeCell ref="H846:H847"/>
    <mergeCell ref="F798:I798"/>
    <mergeCell ref="G879:G880"/>
    <mergeCell ref="A52:A53"/>
    <mergeCell ref="B52:B53"/>
    <mergeCell ref="B538:C538"/>
    <mergeCell ref="D538:E538"/>
    <mergeCell ref="F538:G538"/>
    <mergeCell ref="H538:I538"/>
    <mergeCell ref="G197:G198"/>
    <mergeCell ref="B199:G199"/>
    <mergeCell ref="A340:E340"/>
    <mergeCell ref="B492:H492"/>
    <mergeCell ref="B499:H499"/>
    <mergeCell ref="B197:B198"/>
    <mergeCell ref="B491:E491"/>
    <mergeCell ref="C127:G127"/>
    <mergeCell ref="J770:M770"/>
    <mergeCell ref="L796:L797"/>
    <mergeCell ref="H796:H797"/>
    <mergeCell ref="A1088:G1088"/>
    <mergeCell ref="A1089:A1090"/>
    <mergeCell ref="B1089:B1090"/>
    <mergeCell ref="B796:B797"/>
    <mergeCell ref="D796:D797"/>
    <mergeCell ref="F796:F797"/>
    <mergeCell ref="C899:C901"/>
    <mergeCell ref="A963:A964"/>
    <mergeCell ref="A910:E910"/>
    <mergeCell ref="A886:D886"/>
    <mergeCell ref="A884:G884"/>
    <mergeCell ref="A883:G883"/>
    <mergeCell ref="G864:G865"/>
    <mergeCell ref="D798:E798"/>
    <mergeCell ref="A1035:A1036"/>
    <mergeCell ref="C1035:F1035"/>
    <mergeCell ref="A869:A870"/>
    <mergeCell ref="B869:G869"/>
    <mergeCell ref="B798:C798"/>
    <mergeCell ref="C1060:F1060"/>
    <mergeCell ref="A887:D887"/>
    <mergeCell ref="A1034:G1034"/>
    <mergeCell ref="A987:A988"/>
    <mergeCell ref="B987:B988"/>
    <mergeCell ref="J796:J797"/>
    <mergeCell ref="J798:M798"/>
    <mergeCell ref="H2:I2"/>
    <mergeCell ref="B171:H171"/>
    <mergeCell ref="B319:E319"/>
    <mergeCell ref="B54:G54"/>
    <mergeCell ref="H768:H769"/>
    <mergeCell ref="B684:H684"/>
    <mergeCell ref="J538:K538"/>
    <mergeCell ref="B634:F634"/>
    <mergeCell ref="E637:F637"/>
    <mergeCell ref="G637:H637"/>
    <mergeCell ref="A50:G50"/>
    <mergeCell ref="A51:G51"/>
    <mergeCell ref="A151:G151"/>
    <mergeCell ref="B104:G104"/>
    <mergeCell ref="A127:A128"/>
    <mergeCell ref="B127:B128"/>
    <mergeCell ref="E39:G39"/>
    <mergeCell ref="A222:A223"/>
    <mergeCell ref="B222:B223"/>
    <mergeCell ref="B725:N725"/>
    <mergeCell ref="L538:M538"/>
    <mergeCell ref="A48:D48"/>
  </mergeCells>
  <pageMargins left="0.39370078740157483" right="0.39370078740157483" top="0.78740157480314965" bottom="0.78740157480314965" header="0.31496062992125984" footer="0.31496062992125984"/>
  <pageSetup paperSize="9" scale="45" fitToHeight="16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2018-05-14T08:12:15Z</cp:lastPrinted>
  <dcterms:created xsi:type="dcterms:W3CDTF">2016-12-01T08:18:01Z</dcterms:created>
  <dcterms:modified xsi:type="dcterms:W3CDTF">2018-05-14T08:13:07Z</dcterms:modified>
</cp:coreProperties>
</file>